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706" activeTab="0"/>
  </bookViews>
  <sheets>
    <sheet name="Cover page" sheetId="1" r:id="rId1"/>
    <sheet name="Income Statement" sheetId="2" r:id="rId2"/>
    <sheet name="Balance Sheet" sheetId="3" r:id="rId3"/>
    <sheet name="Equity" sheetId="4" r:id="rId4"/>
    <sheet name="Cashflow" sheetId="5" r:id="rId5"/>
    <sheet name="Notes A" sheetId="6" r:id="rId6"/>
    <sheet name="Notes B" sheetId="7" r:id="rId7"/>
  </sheets>
  <definedNames>
    <definedName name="_xlnm.Print_Area" localSheetId="4">'Cashflow'!$A$1:$E$58</definedName>
    <definedName name="_xlnm.Print_Area" localSheetId="5">'Notes A'!$A$1:$K$170</definedName>
    <definedName name="_xlnm.Print_Area" localSheetId="6">'Notes B'!$A$1:$K$120</definedName>
    <definedName name="_xlnm.Print_Titles" localSheetId="5">'Notes A'!$1:$5</definedName>
    <definedName name="_xlnm.Print_Titles" localSheetId="6">'Notes B'!$1:$5</definedName>
  </definedNames>
  <calcPr fullCalcOnLoad="1"/>
</workbook>
</file>

<file path=xl/sharedStrings.xml><?xml version="1.0" encoding="utf-8"?>
<sst xmlns="http://schemas.openxmlformats.org/spreadsheetml/2006/main" count="262" uniqueCount="184">
  <si>
    <t>QUARTERLY REPORT ON CONSOLIDATED RESULTS</t>
  </si>
  <si>
    <t>RM</t>
  </si>
  <si>
    <t>TAXATION</t>
  </si>
  <si>
    <t>CURRENT ASSETS</t>
  </si>
  <si>
    <t>Cash and bank balances</t>
  </si>
  <si>
    <t>CURRENT LIABILITIES</t>
  </si>
  <si>
    <t>Total</t>
  </si>
  <si>
    <t>Net profit for the period</t>
  </si>
  <si>
    <t>Profit before taxation</t>
  </si>
  <si>
    <t>Net cash used in investing activities</t>
  </si>
  <si>
    <t>BASIS OF PREPARATION</t>
  </si>
  <si>
    <t>SEASONAL OR CYCLICAL FACTORS</t>
  </si>
  <si>
    <t>CHANGES IN DEBTS AND EQUITY SECURITIES</t>
  </si>
  <si>
    <t xml:space="preserve">   Sub-division of RM1.00 to RM0.10 par value</t>
  </si>
  <si>
    <t>VALUATIONS OF PROPERTY, PLANT AND EQUIPMENT</t>
  </si>
  <si>
    <t>MATERIAL EVENTS SUBSEQUENT TO THE CURRENT QUARTER</t>
  </si>
  <si>
    <t>CHANGES IN THE COMPOSITION OF THE GROUP</t>
  </si>
  <si>
    <t>MATERIAL LITIGATION</t>
  </si>
  <si>
    <t>Deferred taxation</t>
  </si>
  <si>
    <t>PURCHASE OR DISPOSAL OF QUOTED SECURITIES</t>
  </si>
  <si>
    <t>STATUS OF CORPORATE PROPOSALS</t>
  </si>
  <si>
    <t>GROUP BORROWINGS AND DEBT SECURITIES</t>
  </si>
  <si>
    <t>OFF BALANCE SHEET FINANCIAL INSTRUMENTS</t>
  </si>
  <si>
    <t>REVIEW OF PERFORMANCE</t>
  </si>
  <si>
    <t>CURRENT YEAR PROSPECTS</t>
  </si>
  <si>
    <t>EARNINGS PER SHARE</t>
  </si>
  <si>
    <t>Revenue</t>
  </si>
  <si>
    <t>Other operating income</t>
  </si>
  <si>
    <t>Finance cost</t>
  </si>
  <si>
    <t>Profit after taxation</t>
  </si>
  <si>
    <t>Minority interest</t>
  </si>
  <si>
    <t xml:space="preserve">IFCA MSC BERHAD </t>
  </si>
  <si>
    <t>(Incorporated in Malaysia) - 453392 T</t>
  </si>
  <si>
    <t>NON-CURRENT ASSETS</t>
  </si>
  <si>
    <t>Property, plant and equipment</t>
  </si>
  <si>
    <t>Deferred development costs</t>
  </si>
  <si>
    <t>Other investment</t>
  </si>
  <si>
    <t>Hire purchase creditors</t>
  </si>
  <si>
    <t>Provision for taxation</t>
  </si>
  <si>
    <t>FINANCED BY:</t>
  </si>
  <si>
    <t>Share capital</t>
  </si>
  <si>
    <t>NON-CURRENT LIABILITIES</t>
  </si>
  <si>
    <t xml:space="preserve">Earnings per ordinary share in sen  </t>
  </si>
  <si>
    <t>- Basic</t>
  </si>
  <si>
    <t>- Diluted</t>
  </si>
  <si>
    <t>Goodwill</t>
  </si>
  <si>
    <t>Working capital changes:</t>
  </si>
  <si>
    <t>Net cash generated from operations</t>
  </si>
  <si>
    <t>Taxation paid</t>
  </si>
  <si>
    <t>Interest received</t>
  </si>
  <si>
    <t>Interest paid</t>
  </si>
  <si>
    <t>Payments to hire purchase creditor</t>
  </si>
  <si>
    <t>(Unaudited)</t>
  </si>
  <si>
    <t>(Audited)</t>
  </si>
  <si>
    <t>At 1 January 2003</t>
  </si>
  <si>
    <t>Profit for the period</t>
  </si>
  <si>
    <t>Distributable</t>
  </si>
  <si>
    <t>Non-distributable</t>
  </si>
  <si>
    <t>Foreign exchange arising from translation of foreign subsidiary</t>
  </si>
  <si>
    <t>UNUSUAL ITEMS</t>
  </si>
  <si>
    <t>MATERIAL CHANGES IN ESTIMATES</t>
  </si>
  <si>
    <t>CONTINGENT LIABILITIES</t>
  </si>
  <si>
    <t>PROFIT OR LOSS ON SALE OF  INVESTMENTS AND/OR PROPERTIES</t>
  </si>
  <si>
    <t>Issued and fully paid up ordinary share:-</t>
  </si>
  <si>
    <t xml:space="preserve">   Bonus issue</t>
  </si>
  <si>
    <t xml:space="preserve">   Acquisition of property</t>
  </si>
  <si>
    <t xml:space="preserve">   As at 1 January 2003 (At par value of RM1.00)</t>
  </si>
  <si>
    <t>Number of ordinary shares</t>
  </si>
  <si>
    <t>Share Capital</t>
  </si>
  <si>
    <t>Retained Profit</t>
  </si>
  <si>
    <t>Foreign Exchange Reserve</t>
  </si>
  <si>
    <t>At 1 January 2002</t>
  </si>
  <si>
    <t>SEGMENTAL INFORMATION</t>
  </si>
  <si>
    <t>DIVIDEND</t>
  </si>
  <si>
    <t>Receivables</t>
  </si>
  <si>
    <t>Payables</t>
  </si>
  <si>
    <t>Reserves</t>
  </si>
  <si>
    <t>Other deferred liabilities</t>
  </si>
  <si>
    <t>Operating profit before working capital changes</t>
  </si>
  <si>
    <t xml:space="preserve"> </t>
  </si>
  <si>
    <t>Net cash generated from operating activities</t>
  </si>
  <si>
    <t>CASH FLOWS FROM INVESTING ACTIVITIES</t>
  </si>
  <si>
    <t xml:space="preserve">  </t>
  </si>
  <si>
    <t>CASH FLOWS FROM OPERATING ACTIVITIES</t>
  </si>
  <si>
    <t>Purchase of property, plant and equipment</t>
  </si>
  <si>
    <t>Net cash generated from/(used in) financing activities</t>
  </si>
  <si>
    <t>N/A</t>
  </si>
  <si>
    <t xml:space="preserve">   Non cash items</t>
  </si>
  <si>
    <t xml:space="preserve">   Non-operating items</t>
  </si>
  <si>
    <t>CASH FLOWS FROM FINANCING ACTIVITIES</t>
  </si>
  <si>
    <t>Other investments</t>
  </si>
  <si>
    <t>for the year ended 31 December 2002</t>
  </si>
  <si>
    <t xml:space="preserve">The unaudited condensed consolidated income statements should be read in conjunction with the audited annual financial statements </t>
  </si>
  <si>
    <t>Malaysia</t>
  </si>
  <si>
    <t>Overseas</t>
  </si>
  <si>
    <t>Elimination</t>
  </si>
  <si>
    <t>Consolidated</t>
  </si>
  <si>
    <t xml:space="preserve">   External sales</t>
  </si>
  <si>
    <t xml:space="preserve">   Inter-segment sales</t>
  </si>
  <si>
    <t>Total revenue</t>
  </si>
  <si>
    <t>Result</t>
  </si>
  <si>
    <t xml:space="preserve">   Amortisation (unallocated)</t>
  </si>
  <si>
    <t xml:space="preserve">   Finance costs</t>
  </si>
  <si>
    <t xml:space="preserve">   Taxation</t>
  </si>
  <si>
    <t xml:space="preserve">   Minority interest</t>
  </si>
  <si>
    <t>Segment results</t>
  </si>
  <si>
    <t>Profit for the year</t>
  </si>
  <si>
    <t xml:space="preserve">The unaudited condensed consolidated statement of equity changes should be read in conjunction with the </t>
  </si>
  <si>
    <t>audited annual financial statements for the year ended 31 December 2002</t>
  </si>
  <si>
    <t>annual financial statements for the year ended 31 December 2002</t>
  </si>
  <si>
    <t>Net tangible asset per share</t>
  </si>
  <si>
    <t>Bonus issue</t>
  </si>
  <si>
    <t>Issue of share capital</t>
  </si>
  <si>
    <t xml:space="preserve">The condensed consolidated balance sheets should be read in conjunction with the audited annual financial </t>
  </si>
  <si>
    <t>statements for the year ended 31 December 2002</t>
  </si>
  <si>
    <t>CASH AND CASH EQUIVALENTS AT END OF PERIOD</t>
  </si>
  <si>
    <t>CASH AND CASH  EQUIVALENTS AT BEGINNING OF PERIOD</t>
  </si>
  <si>
    <t>There is no revaluation of property, plant and equipment brought forward from previous audited financial statements.</t>
  </si>
  <si>
    <t>CAPITAL COMMITMENTS</t>
  </si>
  <si>
    <t>Note</t>
  </si>
  <si>
    <t>NET CURRENT ASSETS</t>
  </si>
  <si>
    <t>Adjustments For:</t>
  </si>
  <si>
    <t>Total working capital changes</t>
  </si>
  <si>
    <t>Adjustments</t>
  </si>
  <si>
    <t xml:space="preserve">   As at 30 September 2003 (At par value of RM0.10)</t>
  </si>
  <si>
    <t xml:space="preserve">   As at 30 Jun 2003 (At par value of RM0.10)</t>
  </si>
  <si>
    <t xml:space="preserve">   Issue of new shares (At par value of RM0.10)</t>
  </si>
  <si>
    <t>Share Premium</t>
  </si>
  <si>
    <t>At 30 September 2003</t>
  </si>
  <si>
    <t>At 30 September 2002</t>
  </si>
  <si>
    <t>Effects on retained profits:</t>
  </si>
  <si>
    <t>At 1 January, as previously stated</t>
  </si>
  <si>
    <t>Effects of adopting MASB 25</t>
  </si>
  <si>
    <t>Effects of adopting MASB 29</t>
  </si>
  <si>
    <t>At 1 January, as restated</t>
  </si>
  <si>
    <t>Effects on net profit for the period:</t>
  </si>
  <si>
    <t>Net profit before changes in accounting policies</t>
  </si>
  <si>
    <t>Comparatives amounts as at 31 December 2002 have been restated as follows:</t>
  </si>
  <si>
    <t>3 months ended</t>
  </si>
  <si>
    <t>30.9.2003</t>
  </si>
  <si>
    <t>30.9.2002</t>
  </si>
  <si>
    <t>9 months ended</t>
  </si>
  <si>
    <t>Previously Stated</t>
  </si>
  <si>
    <t>Restated</t>
  </si>
  <si>
    <t>Proceeds from disposal of fixed assets</t>
  </si>
  <si>
    <t>Proceeds from issuance of ordinary shares</t>
  </si>
  <si>
    <t>AUDITOR'S REPORT ON PRECEDING ANNUAL FINANCIAL STATEMENTS</t>
  </si>
  <si>
    <t xml:space="preserve">3 months ended </t>
  </si>
  <si>
    <t>Tax expense for the period:</t>
  </si>
  <si>
    <t>Malaysian income tax</t>
  </si>
  <si>
    <t>Status of utilisation of listing proceeds</t>
  </si>
  <si>
    <t>Proposed overseas investments</t>
  </si>
  <si>
    <t>Research and development expenditure</t>
  </si>
  <si>
    <t xml:space="preserve">Renovation and upgrading of computers and </t>
  </si>
  <si>
    <t>Working capital</t>
  </si>
  <si>
    <t>Estimated listing expenses</t>
  </si>
  <si>
    <t>As approved by the Securities Commission &amp; KLSE</t>
  </si>
  <si>
    <t>Utilised as at the date of report</t>
  </si>
  <si>
    <t xml:space="preserve">  other office equipment</t>
  </si>
  <si>
    <t>VARIATION OF RESULTS AGAINST THE PRECEDING QUARTER</t>
  </si>
  <si>
    <t>PROFIT FORECAST OR PROFIT GUARANTEE</t>
  </si>
  <si>
    <t>DIVIDEND PAYABLE</t>
  </si>
  <si>
    <t>Secured - due within 12 months</t>
  </si>
  <si>
    <t>Secured - due after 12 months</t>
  </si>
  <si>
    <t xml:space="preserve">  Net changes in current assets</t>
  </si>
  <si>
    <t xml:space="preserve">  Net changes in current liabilities</t>
  </si>
  <si>
    <t>The total borrowings of the Group as at 30 September 2003 comprised RM379,343.00 of hire purchases liabilities secured analysed as follows:</t>
  </si>
  <si>
    <t>FOR THE THIRD QUARTER ENDED 30 SEPTEMBER 2003</t>
  </si>
  <si>
    <t>INDIVIDUAL QUARTER</t>
  </si>
  <si>
    <t>CURRENT QUARTER</t>
  </si>
  <si>
    <t>PRECEDING YEAR CORRESPONDING QUARTER</t>
  </si>
  <si>
    <t>CURRENT TO DATE</t>
  </si>
  <si>
    <t>PRECEDING YEAR CORRESPONDING PERIOD</t>
  </si>
  <si>
    <t>CUMULATIVE QUARTER</t>
  </si>
  <si>
    <t>Profit from operations</t>
  </si>
  <si>
    <t>Taxation</t>
  </si>
  <si>
    <t>AS AT END OF CURRENT QUARTER</t>
  </si>
  <si>
    <t>AS AT PRECEDING FINANCIAL YEAR END</t>
  </si>
  <si>
    <t>PART A - EXPLANATORY NOTES PURSUANT TO MASB 26</t>
  </si>
  <si>
    <t>Other deferred liabilites</t>
  </si>
  <si>
    <t>AUTHORISATION FOR ISSUE</t>
  </si>
  <si>
    <t>PART B - EXPLANATORY NOTES PURSUANT TO APPENDIX 9B OF THE LISTING REQUIREMENTS OF KLSE</t>
  </si>
  <si>
    <t>NET INCREASE/(DECREASE) IN CASH AND CASH  EQUIVALENTS</t>
  </si>
  <si>
    <t xml:space="preserve">The unaudited condensed consolidated cash flow statements should be read in conjunction with the audited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</si>
</sst>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0_)"/>
    <numFmt numFmtId="175" formatCode="_(* #,##0_);_(* \(#,##0\);_(* &quot;-&quot;??_);_(@_)"/>
    <numFmt numFmtId="176" formatCode="0_);\(0\)"/>
    <numFmt numFmtId="177" formatCode="0.00_);\(0.00\)"/>
    <numFmt numFmtId="178" formatCode="0.0%"/>
    <numFmt numFmtId="179" formatCode="#,##0.0_);\(#,##0.0\)"/>
    <numFmt numFmtId="180" formatCode="#,##0.000_);\(#,##0.000\)"/>
    <numFmt numFmtId="181" formatCode="#,##0.0000_);\(#,##0.0000\)"/>
    <numFmt numFmtId="182" formatCode="#."/>
    <numFmt numFmtId="183" formatCode="0.000_);\(0.000\)"/>
    <numFmt numFmtId="184" formatCode="_(* #,##0.000_);_(* \(#,##0.000\);_(* &quot;-&quot;??_);_(@_)"/>
    <numFmt numFmtId="185" formatCode="_(* #,##0.0_);_(* \(#,##0.0\);_(* &quot;-&quot;??_);_(@_)"/>
    <numFmt numFmtId="186" formatCode="0.0000000"/>
    <numFmt numFmtId="187" formatCode="0.000000"/>
    <numFmt numFmtId="188" formatCode="0.00000"/>
    <numFmt numFmtId="189" formatCode="0.0000"/>
    <numFmt numFmtId="190" formatCode="0.000"/>
    <numFmt numFmtId="191" formatCode="0.00000000"/>
    <numFmt numFmtId="192" formatCode="\$#,##0_);\(\$#,##0\)"/>
    <numFmt numFmtId="193" formatCode="\$#,##0_);[Red]\(\$#,##0\)"/>
    <numFmt numFmtId="194" formatCode="\$#,##0.00_);\(\$#,##0.00\)"/>
    <numFmt numFmtId="195" formatCode="\$#,##0.00_);[Red]\(\$#,##0.00\)"/>
    <numFmt numFmtId="196" formatCode="&quot;$&quot;#,##0.00"/>
    <numFmt numFmtId="197" formatCode="&quot;Yes&quot;;&quot;Yes&quot;;&quot;No&quot;"/>
    <numFmt numFmtId="198" formatCode="&quot;True&quot;;&quot;True&quot;;&quot;False&quot;"/>
    <numFmt numFmtId="199" formatCode="&quot;On&quot;;&quot;On&quot;;&quot;Off&quot;"/>
    <numFmt numFmtId="200" formatCode="d/m/yyyy"/>
    <numFmt numFmtId="201" formatCode="mmm\-yyyy"/>
  </numFmts>
  <fonts count="32">
    <font>
      <sz val="12"/>
      <name val="Times New Roman"/>
      <family val="0"/>
    </font>
    <font>
      <b/>
      <sz val="10"/>
      <name val="MS Sans Serif"/>
      <family val="0"/>
    </font>
    <font>
      <i/>
      <sz val="10"/>
      <name val="MS Sans Serif"/>
      <family val="0"/>
    </font>
    <font>
      <b/>
      <i/>
      <sz val="10"/>
      <name val="MS Sans Serif"/>
      <family val="0"/>
    </font>
    <font>
      <sz val="10"/>
      <name val="MS Sans Serif"/>
      <family val="0"/>
    </font>
    <font>
      <sz val="12"/>
      <color indexed="16"/>
      <name val="Courier"/>
      <family val="0"/>
    </font>
    <font>
      <u val="single"/>
      <sz val="9.6"/>
      <color indexed="36"/>
      <name val="Times New Roman"/>
      <family val="0"/>
    </font>
    <font>
      <b/>
      <sz val="12"/>
      <color indexed="16"/>
      <name val="Courier"/>
      <family val="0"/>
    </font>
    <font>
      <u val="single"/>
      <sz val="9.6"/>
      <color indexed="12"/>
      <name val="Times New Roman"/>
      <family val="0"/>
    </font>
    <font>
      <b/>
      <sz val="12"/>
      <name val="Times New Roman"/>
      <family val="1"/>
    </font>
    <font>
      <sz val="10"/>
      <name val="Times New Roman"/>
      <family val="1"/>
    </font>
    <font>
      <b/>
      <i/>
      <sz val="11"/>
      <color indexed="10"/>
      <name val="Times New Roman"/>
      <family val="1"/>
    </font>
    <font>
      <b/>
      <sz val="14"/>
      <name val="Times New Roman"/>
      <family val="1"/>
    </font>
    <font>
      <b/>
      <sz val="24"/>
      <name val="Times New Roman"/>
      <family val="1"/>
    </font>
    <font>
      <b/>
      <sz val="16"/>
      <name val="Times New Roman"/>
      <family val="1"/>
    </font>
    <font>
      <sz val="12"/>
      <name val="Book Antiqua"/>
      <family val="1"/>
    </font>
    <font>
      <b/>
      <sz val="14"/>
      <name val="Book Antiqua"/>
      <family val="1"/>
    </font>
    <font>
      <b/>
      <sz val="11"/>
      <name val="Book Antiqua"/>
      <family val="1"/>
    </font>
    <font>
      <b/>
      <sz val="10"/>
      <name val="Book Antiqua"/>
      <family val="1"/>
    </font>
    <font>
      <sz val="10"/>
      <name val="Book Antiqua"/>
      <family val="1"/>
    </font>
    <font>
      <b/>
      <sz val="10"/>
      <color indexed="8"/>
      <name val="Book Antiqua"/>
      <family val="1"/>
    </font>
    <font>
      <b/>
      <sz val="10"/>
      <color indexed="12"/>
      <name val="Book Antiqua"/>
      <family val="1"/>
    </font>
    <font>
      <b/>
      <i/>
      <sz val="10"/>
      <color indexed="10"/>
      <name val="Book Antiqua"/>
      <family val="1"/>
    </font>
    <font>
      <b/>
      <sz val="12"/>
      <name val="Book Antiqua"/>
      <family val="1"/>
    </font>
    <font>
      <b/>
      <i/>
      <sz val="11"/>
      <color indexed="10"/>
      <name val="Book Antiqua"/>
      <family val="1"/>
    </font>
    <font>
      <sz val="11"/>
      <name val="Book Antiqua"/>
      <family val="1"/>
    </font>
    <font>
      <b/>
      <i/>
      <sz val="16"/>
      <color indexed="10"/>
      <name val="Book Antiqua"/>
      <family val="1"/>
    </font>
    <font>
      <b/>
      <i/>
      <sz val="11"/>
      <name val="Book Antiqua"/>
      <family val="1"/>
    </font>
    <font>
      <sz val="10"/>
      <color indexed="10"/>
      <name val="Book Antiqua"/>
      <family val="1"/>
    </font>
    <font>
      <b/>
      <u val="single"/>
      <sz val="10"/>
      <name val="Book Antiqua"/>
      <family val="1"/>
    </font>
    <font>
      <sz val="10"/>
      <color indexed="8"/>
      <name val="Book Antiqua"/>
      <family val="1"/>
    </font>
    <font>
      <sz val="12"/>
      <color indexed="8"/>
      <name val="Book Antiqua"/>
      <family val="1"/>
    </font>
  </fonts>
  <fills count="2">
    <fill>
      <patternFill/>
    </fill>
    <fill>
      <patternFill patternType="gray125"/>
    </fill>
  </fills>
  <borders count="15">
    <border>
      <left/>
      <right/>
      <top/>
      <bottom/>
      <diagonal/>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style="thin"/>
      <top style="thin"/>
      <bottom style="thin"/>
    </border>
  </borders>
  <cellStyleXfs count="35">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0" fontId="6" fillId="0" borderId="0" applyNumberFormat="0" applyFill="0" applyBorder="0" applyAlignment="0" applyProtection="0"/>
    <xf numFmtId="182" fontId="5" fillId="0" borderId="0">
      <alignment/>
      <protection locked="0"/>
    </xf>
    <xf numFmtId="182" fontId="7" fillId="0" borderId="0">
      <alignment/>
      <protection locked="0"/>
    </xf>
    <xf numFmtId="0" fontId="8" fillId="0" borderId="0" applyNumberFormat="0" applyFill="0" applyBorder="0" applyAlignment="0" applyProtection="0"/>
    <xf numFmtId="0" fontId="0" fillId="0" borderId="0">
      <alignment/>
      <protection/>
    </xf>
    <xf numFmtId="9" fontId="4" fillId="0" borderId="0" applyFont="0" applyFill="0" applyBorder="0" applyAlignment="0" applyProtection="0"/>
    <xf numFmtId="182" fontId="5" fillId="0" borderId="1">
      <alignment/>
      <protection locked="0"/>
    </xf>
  </cellStyleXfs>
  <cellXfs count="196">
    <xf numFmtId="37" fontId="0" fillId="0" borderId="0" xfId="0" applyAlignment="1">
      <alignment/>
    </xf>
    <xf numFmtId="37" fontId="9" fillId="0" borderId="0" xfId="0" applyFont="1" applyAlignment="1">
      <alignment horizontal="left"/>
    </xf>
    <xf numFmtId="37" fontId="0" fillId="0" borderId="0" xfId="0" applyFont="1" applyAlignment="1">
      <alignment/>
    </xf>
    <xf numFmtId="37" fontId="12" fillId="0" borderId="0" xfId="0" applyFont="1" applyAlignment="1">
      <alignment horizontal="center"/>
    </xf>
    <xf numFmtId="37" fontId="13" fillId="0" borderId="0" xfId="0" applyFont="1" applyAlignment="1">
      <alignment horizontal="center"/>
    </xf>
    <xf numFmtId="37" fontId="14" fillId="0" borderId="0" xfId="0" applyFont="1" applyBorder="1" applyAlignment="1">
      <alignment horizontal="center"/>
    </xf>
    <xf numFmtId="37" fontId="15" fillId="0" borderId="0" xfId="0" applyFont="1" applyAlignment="1">
      <alignment/>
    </xf>
    <xf numFmtId="37" fontId="16" fillId="0" borderId="0" xfId="0" applyFont="1" applyAlignment="1">
      <alignment horizontal="left"/>
    </xf>
    <xf numFmtId="37" fontId="17" fillId="0" borderId="0" xfId="0" applyFont="1" applyAlignment="1">
      <alignment horizontal="left"/>
    </xf>
    <xf numFmtId="37" fontId="19" fillId="0" borderId="0" xfId="0" applyFont="1" applyAlignment="1">
      <alignment/>
    </xf>
    <xf numFmtId="37" fontId="19" fillId="0" borderId="0" xfId="0" applyFont="1" applyAlignment="1">
      <alignment horizontal="center"/>
    </xf>
    <xf numFmtId="37" fontId="18" fillId="0" borderId="0" xfId="0" applyFont="1" applyAlignment="1" quotePrefix="1">
      <alignment horizontal="center"/>
    </xf>
    <xf numFmtId="37" fontId="18" fillId="0" borderId="0" xfId="0" applyFont="1" applyAlignment="1">
      <alignment horizontal="left"/>
    </xf>
    <xf numFmtId="37" fontId="19" fillId="0" borderId="0" xfId="0" applyFont="1" applyAlignment="1" quotePrefix="1">
      <alignment horizontal="left"/>
    </xf>
    <xf numFmtId="37" fontId="19" fillId="0" borderId="0" xfId="0" applyFont="1" applyBorder="1" applyAlignment="1">
      <alignment/>
    </xf>
    <xf numFmtId="37" fontId="18" fillId="0" borderId="0" xfId="0" applyFont="1" applyAlignment="1">
      <alignment horizontal="center"/>
    </xf>
    <xf numFmtId="37" fontId="18" fillId="0" borderId="0" xfId="0" applyFont="1" applyAlignment="1">
      <alignment/>
    </xf>
    <xf numFmtId="37" fontId="18" fillId="0" borderId="0" xfId="0" applyFont="1" applyBorder="1" applyAlignment="1">
      <alignment/>
    </xf>
    <xf numFmtId="37" fontId="20" fillId="0" borderId="0" xfId="0" applyFont="1" applyAlignment="1">
      <alignment/>
    </xf>
    <xf numFmtId="37" fontId="19" fillId="0" borderId="0" xfId="0" applyFont="1" applyBorder="1" applyAlignment="1">
      <alignment/>
    </xf>
    <xf numFmtId="37" fontId="19" fillId="0" borderId="0" xfId="0" applyFont="1" applyBorder="1" applyAlignment="1">
      <alignment horizontal="right"/>
    </xf>
    <xf numFmtId="37" fontId="19" fillId="0" borderId="0" xfId="0" applyFont="1" applyBorder="1" applyAlignment="1">
      <alignment horizontal="center"/>
    </xf>
    <xf numFmtId="37" fontId="21" fillId="0" borderId="0" xfId="0" applyFont="1" applyAlignment="1">
      <alignment/>
    </xf>
    <xf numFmtId="37" fontId="18" fillId="0" borderId="0" xfId="0" applyFont="1" applyBorder="1" applyAlignment="1" quotePrefix="1">
      <alignment horizontal="center"/>
    </xf>
    <xf numFmtId="37" fontId="18" fillId="0" borderId="0" xfId="0" applyFont="1" applyBorder="1" applyAlignment="1">
      <alignment horizontal="center"/>
    </xf>
    <xf numFmtId="37" fontId="19" fillId="0" borderId="1" xfId="0" applyFont="1" applyBorder="1" applyAlignment="1">
      <alignment/>
    </xf>
    <xf numFmtId="37" fontId="19" fillId="0" borderId="0" xfId="0" applyFont="1" applyAlignment="1">
      <alignment horizontal="left"/>
    </xf>
    <xf numFmtId="37" fontId="19" fillId="0" borderId="0" xfId="0" applyFont="1" applyAlignment="1">
      <alignment/>
    </xf>
    <xf numFmtId="37" fontId="19" fillId="0" borderId="2" xfId="0" applyFont="1" applyBorder="1" applyAlignment="1">
      <alignment/>
    </xf>
    <xf numFmtId="37" fontId="19" fillId="0" borderId="0" xfId="0" applyFont="1" applyAlignment="1" quotePrefix="1">
      <alignment horizontal="right"/>
    </xf>
    <xf numFmtId="37" fontId="19" fillId="0" borderId="0" xfId="0" applyFont="1" applyAlignment="1" quotePrefix="1">
      <alignment/>
    </xf>
    <xf numFmtId="37" fontId="22" fillId="0" borderId="0" xfId="0" applyFont="1" applyAlignment="1">
      <alignment horizontal="right"/>
    </xf>
    <xf numFmtId="41" fontId="19" fillId="0" borderId="0" xfId="0" applyNumberFormat="1" applyFont="1" applyAlignment="1">
      <alignment/>
    </xf>
    <xf numFmtId="37" fontId="18" fillId="0" borderId="0" xfId="32" applyNumberFormat="1" applyFont="1" applyAlignment="1">
      <alignment horizontal="left"/>
      <protection/>
    </xf>
    <xf numFmtId="41" fontId="22" fillId="0" borderId="0" xfId="0" applyNumberFormat="1" applyFont="1" applyAlignment="1">
      <alignment/>
    </xf>
    <xf numFmtId="41" fontId="18" fillId="0" borderId="0" xfId="0" applyNumberFormat="1" applyFont="1" applyAlignment="1">
      <alignment/>
    </xf>
    <xf numFmtId="41" fontId="18" fillId="0" borderId="0" xfId="0" applyNumberFormat="1" applyFont="1" applyFill="1" applyBorder="1" applyAlignment="1">
      <alignment/>
    </xf>
    <xf numFmtId="37" fontId="19" fillId="0" borderId="0" xfId="0" applyFont="1" applyAlignment="1">
      <alignment horizontal="right"/>
    </xf>
    <xf numFmtId="41" fontId="18" fillId="0" borderId="1" xfId="0" applyNumberFormat="1" applyFont="1" applyBorder="1" applyAlignment="1">
      <alignment/>
    </xf>
    <xf numFmtId="41" fontId="19" fillId="0" borderId="1" xfId="0" applyNumberFormat="1" applyFont="1" applyBorder="1" applyAlignment="1">
      <alignment/>
    </xf>
    <xf numFmtId="41" fontId="18" fillId="0" borderId="0" xfId="0" applyNumberFormat="1" applyFont="1" applyFill="1" applyAlignment="1">
      <alignment/>
    </xf>
    <xf numFmtId="0" fontId="22" fillId="0" borderId="0" xfId="0" applyNumberFormat="1" applyFont="1" applyAlignment="1">
      <alignment horizontal="right"/>
    </xf>
    <xf numFmtId="41" fontId="18" fillId="0" borderId="3" xfId="0" applyNumberFormat="1" applyFont="1" applyBorder="1" applyAlignment="1">
      <alignment/>
    </xf>
    <xf numFmtId="37" fontId="18" fillId="0" borderId="2" xfId="0" applyFont="1" applyBorder="1" applyAlignment="1">
      <alignment/>
    </xf>
    <xf numFmtId="37" fontId="19" fillId="0" borderId="2" xfId="0" applyFont="1" applyBorder="1" applyAlignment="1">
      <alignment horizontal="right"/>
    </xf>
    <xf numFmtId="41" fontId="18" fillId="0" borderId="3" xfId="0" applyNumberFormat="1" applyFont="1" applyBorder="1" applyAlignment="1">
      <alignment/>
    </xf>
    <xf numFmtId="41" fontId="18" fillId="0" borderId="0" xfId="0" applyNumberFormat="1" applyFont="1" applyAlignment="1">
      <alignment/>
    </xf>
    <xf numFmtId="37" fontId="18" fillId="0" borderId="1" xfId="0" applyFont="1" applyBorder="1" applyAlignment="1">
      <alignment/>
    </xf>
    <xf numFmtId="37" fontId="19" fillId="0" borderId="1" xfId="0" applyFont="1" applyBorder="1" applyAlignment="1">
      <alignment horizontal="right"/>
    </xf>
    <xf numFmtId="37" fontId="19" fillId="0" borderId="0" xfId="0" applyFont="1" applyBorder="1" applyAlignment="1" quotePrefix="1">
      <alignment horizontal="center"/>
    </xf>
    <xf numFmtId="37" fontId="23" fillId="0" borderId="0" xfId="0" applyFont="1" applyAlignment="1">
      <alignment horizontal="center"/>
    </xf>
    <xf numFmtId="37" fontId="18" fillId="0" borderId="0" xfId="0" applyFont="1" applyBorder="1" applyAlignment="1">
      <alignment/>
    </xf>
    <xf numFmtId="37" fontId="24" fillId="0" borderId="0" xfId="0" applyFont="1" applyAlignment="1">
      <alignment horizontal="right"/>
    </xf>
    <xf numFmtId="41" fontId="25" fillId="0" borderId="0" xfId="15" applyNumberFormat="1" applyFont="1" applyAlignment="1">
      <alignment/>
    </xf>
    <xf numFmtId="0" fontId="24" fillId="0" borderId="0" xfId="15" applyNumberFormat="1" applyFont="1" applyAlignment="1">
      <alignment horizontal="right"/>
    </xf>
    <xf numFmtId="41" fontId="26" fillId="0" borderId="0" xfId="15" applyNumberFormat="1" applyFont="1" applyAlignment="1">
      <alignment/>
    </xf>
    <xf numFmtId="37" fontId="17" fillId="0" borderId="0" xfId="0" applyFont="1" applyAlignment="1">
      <alignment/>
    </xf>
    <xf numFmtId="37" fontId="25" fillId="0" borderId="0" xfId="0" applyFont="1" applyAlignment="1">
      <alignment/>
    </xf>
    <xf numFmtId="37" fontId="23" fillId="0" borderId="0" xfId="0" applyFont="1" applyAlignment="1">
      <alignment horizontal="left"/>
    </xf>
    <xf numFmtId="37" fontId="17" fillId="0" borderId="0" xfId="0" applyFont="1" applyBorder="1" applyAlignment="1">
      <alignment horizontal="center"/>
    </xf>
    <xf numFmtId="37" fontId="17" fillId="0" borderId="0" xfId="0" applyFont="1" applyBorder="1" applyAlignment="1">
      <alignment horizontal="right"/>
    </xf>
    <xf numFmtId="37" fontId="18" fillId="0" borderId="0" xfId="0" applyFont="1" applyAlignment="1">
      <alignment horizontal="right"/>
    </xf>
    <xf numFmtId="41" fontId="17" fillId="0" borderId="0" xfId="15" applyNumberFormat="1" applyFont="1" applyAlignment="1">
      <alignment/>
    </xf>
    <xf numFmtId="41" fontId="25" fillId="0" borderId="0" xfId="15" applyNumberFormat="1" applyFont="1" applyBorder="1" applyAlignment="1">
      <alignment/>
    </xf>
    <xf numFmtId="41" fontId="17" fillId="0" borderId="0" xfId="15" applyNumberFormat="1" applyFont="1" applyBorder="1" applyAlignment="1">
      <alignment/>
    </xf>
    <xf numFmtId="41" fontId="24" fillId="0" borderId="0" xfId="15" applyNumberFormat="1" applyFont="1" applyAlignment="1">
      <alignment horizontal="right"/>
    </xf>
    <xf numFmtId="37" fontId="15" fillId="0" borderId="0" xfId="0" applyFont="1" applyAlignment="1" quotePrefix="1">
      <alignment/>
    </xf>
    <xf numFmtId="37" fontId="23" fillId="0" borderId="0" xfId="0" applyFont="1" applyAlignment="1">
      <alignment horizontal="right"/>
    </xf>
    <xf numFmtId="37" fontId="15" fillId="0" borderId="0" xfId="0" applyFont="1" applyAlignment="1">
      <alignment horizontal="right"/>
    </xf>
    <xf numFmtId="37" fontId="17" fillId="0" borderId="0" xfId="0" applyFont="1" applyBorder="1" applyAlignment="1">
      <alignment horizontal="left"/>
    </xf>
    <xf numFmtId="37" fontId="25" fillId="0" borderId="0" xfId="0" applyFont="1" applyBorder="1" applyAlignment="1">
      <alignment horizontal="left"/>
    </xf>
    <xf numFmtId="37" fontId="25" fillId="0" borderId="0" xfId="0" applyFont="1" applyAlignment="1">
      <alignment horizontal="center"/>
    </xf>
    <xf numFmtId="37" fontId="17" fillId="0" borderId="0" xfId="0" applyFont="1" applyAlignment="1">
      <alignment horizontal="center"/>
    </xf>
    <xf numFmtId="37" fontId="25" fillId="0" borderId="0" xfId="0" applyNumberFormat="1" applyFont="1" applyAlignment="1">
      <alignment/>
    </xf>
    <xf numFmtId="37" fontId="15" fillId="0" borderId="0" xfId="0" applyFont="1" applyBorder="1" applyAlignment="1">
      <alignment/>
    </xf>
    <xf numFmtId="37" fontId="15" fillId="0" borderId="0" xfId="0" applyFont="1" applyFill="1" applyBorder="1" applyAlignment="1">
      <alignment/>
    </xf>
    <xf numFmtId="40" fontId="25" fillId="0" borderId="0" xfId="15" applyFont="1" applyFill="1" applyAlignment="1">
      <alignment/>
    </xf>
    <xf numFmtId="174" fontId="17" fillId="0" borderId="0" xfId="0" applyNumberFormat="1" applyFont="1" applyBorder="1" applyAlignment="1" applyProtection="1">
      <alignment horizontal="right"/>
      <protection/>
    </xf>
    <xf numFmtId="40" fontId="25" fillId="0" borderId="0" xfId="15" applyFont="1" applyAlignment="1">
      <alignment/>
    </xf>
    <xf numFmtId="41" fontId="17" fillId="0" borderId="0" xfId="15" applyNumberFormat="1" applyFont="1" applyFill="1" applyAlignment="1">
      <alignment/>
    </xf>
    <xf numFmtId="41" fontId="17" fillId="0" borderId="2" xfId="0" applyNumberFormat="1" applyFont="1" applyBorder="1" applyAlignment="1">
      <alignment/>
    </xf>
    <xf numFmtId="37" fontId="25" fillId="0" borderId="2" xfId="0" applyFont="1" applyBorder="1" applyAlignment="1">
      <alignment/>
    </xf>
    <xf numFmtId="41" fontId="17" fillId="0" borderId="3" xfId="15" applyNumberFormat="1" applyFont="1" applyFill="1" applyBorder="1" applyAlignment="1">
      <alignment/>
    </xf>
    <xf numFmtId="37" fontId="17" fillId="0" borderId="2" xfId="0" applyFont="1" applyBorder="1" applyAlignment="1">
      <alignment/>
    </xf>
    <xf numFmtId="41" fontId="17" fillId="0" borderId="0" xfId="15" applyNumberFormat="1" applyFont="1" applyFill="1" applyBorder="1" applyAlignment="1">
      <alignment/>
    </xf>
    <xf numFmtId="37" fontId="17" fillId="0" borderId="0" xfId="0" applyFont="1" applyAlignment="1">
      <alignment horizontal="left" wrapText="1"/>
    </xf>
    <xf numFmtId="37" fontId="17" fillId="0" borderId="0" xfId="0" applyFont="1" applyAlignment="1">
      <alignment wrapText="1"/>
    </xf>
    <xf numFmtId="37" fontId="17" fillId="0" borderId="1" xfId="0" applyFont="1" applyBorder="1" applyAlignment="1">
      <alignment/>
    </xf>
    <xf numFmtId="37" fontId="25" fillId="0" borderId="1" xfId="0" applyFont="1" applyBorder="1" applyAlignment="1">
      <alignment/>
    </xf>
    <xf numFmtId="41" fontId="25" fillId="0" borderId="0" xfId="15" applyNumberFormat="1" applyFont="1" applyFill="1" applyAlignment="1">
      <alignment/>
    </xf>
    <xf numFmtId="37" fontId="27" fillId="0" borderId="0" xfId="0" applyFont="1" applyAlignment="1">
      <alignment/>
    </xf>
    <xf numFmtId="37" fontId="25" fillId="0" borderId="0" xfId="0" applyFont="1" applyBorder="1" applyAlignment="1">
      <alignment/>
    </xf>
    <xf numFmtId="37" fontId="17" fillId="0" borderId="0" xfId="0" applyFont="1" applyBorder="1" applyAlignment="1">
      <alignment horizontal="right" wrapText="1"/>
    </xf>
    <xf numFmtId="37" fontId="25" fillId="0" borderId="0" xfId="0" applyFont="1" applyBorder="1" applyAlignment="1">
      <alignment wrapText="1"/>
    </xf>
    <xf numFmtId="185" fontId="25" fillId="0" borderId="0" xfId="0" applyNumberFormat="1" applyFont="1" applyFill="1" applyBorder="1" applyAlignment="1">
      <alignment/>
    </xf>
    <xf numFmtId="41" fontId="25" fillId="0" borderId="0" xfId="0" applyNumberFormat="1" applyFont="1" applyFill="1" applyBorder="1" applyAlignment="1">
      <alignment/>
    </xf>
    <xf numFmtId="37" fontId="25" fillId="0" borderId="0" xfId="0" applyFont="1" applyFill="1" applyBorder="1" applyAlignment="1">
      <alignment/>
    </xf>
    <xf numFmtId="185" fontId="25" fillId="0" borderId="0" xfId="15" applyNumberFormat="1" applyFont="1" applyFill="1" applyBorder="1" applyAlignment="1">
      <alignment/>
    </xf>
    <xf numFmtId="41" fontId="25" fillId="0" borderId="0" xfId="15" applyNumberFormat="1" applyFont="1" applyFill="1" applyBorder="1" applyAlignment="1">
      <alignment/>
    </xf>
    <xf numFmtId="41" fontId="25" fillId="0" borderId="1" xfId="0" applyNumberFormat="1" applyFont="1" applyFill="1" applyBorder="1" applyAlignment="1">
      <alignment/>
    </xf>
    <xf numFmtId="185" fontId="17" fillId="0" borderId="1" xfId="0" applyNumberFormat="1" applyFont="1" applyFill="1" applyBorder="1" applyAlignment="1">
      <alignment/>
    </xf>
    <xf numFmtId="41" fontId="25" fillId="0" borderId="0" xfId="0" applyNumberFormat="1" applyFont="1" applyAlignment="1">
      <alignment/>
    </xf>
    <xf numFmtId="37" fontId="25" fillId="0" borderId="0" xfId="0" applyFont="1" applyAlignment="1">
      <alignment vertical="justify"/>
    </xf>
    <xf numFmtId="37" fontId="19" fillId="0" borderId="3" xfId="0" applyFont="1" applyBorder="1" applyAlignment="1">
      <alignment/>
    </xf>
    <xf numFmtId="37" fontId="28" fillId="0" borderId="0" xfId="0" applyFont="1" applyAlignment="1">
      <alignment/>
    </xf>
    <xf numFmtId="37" fontId="28" fillId="0" borderId="0" xfId="0" applyFont="1" applyAlignment="1">
      <alignment horizontal="center"/>
    </xf>
    <xf numFmtId="37" fontId="19" fillId="0" borderId="4" xfId="0" applyFont="1" applyBorder="1" applyAlignment="1">
      <alignment horizontal="right"/>
    </xf>
    <xf numFmtId="37" fontId="19" fillId="0" borderId="5" xfId="0" applyFont="1" applyBorder="1" applyAlignment="1">
      <alignment/>
    </xf>
    <xf numFmtId="37" fontId="19" fillId="0" borderId="5" xfId="0" applyFont="1" applyBorder="1" applyAlignment="1">
      <alignment horizontal="right"/>
    </xf>
    <xf numFmtId="37" fontId="19" fillId="0" borderId="2" xfId="0" applyFont="1" applyBorder="1" applyAlignment="1">
      <alignment/>
    </xf>
    <xf numFmtId="37" fontId="19" fillId="0" borderId="6" xfId="0" applyFont="1" applyBorder="1" applyAlignment="1">
      <alignment/>
    </xf>
    <xf numFmtId="37" fontId="19" fillId="0" borderId="3" xfId="0" applyFont="1" applyBorder="1" applyAlignment="1">
      <alignment/>
    </xf>
    <xf numFmtId="37" fontId="19" fillId="0" borderId="7" xfId="0" applyFont="1" applyBorder="1" applyAlignment="1">
      <alignment/>
    </xf>
    <xf numFmtId="37" fontId="18" fillId="0" borderId="8" xfId="0" applyFont="1" applyBorder="1" applyAlignment="1">
      <alignment/>
    </xf>
    <xf numFmtId="37" fontId="18" fillId="0" borderId="9" xfId="0" applyFont="1" applyBorder="1" applyAlignment="1">
      <alignment/>
    </xf>
    <xf numFmtId="37" fontId="18" fillId="0" borderId="4" xfId="0" applyFont="1" applyBorder="1" applyAlignment="1">
      <alignment/>
    </xf>
    <xf numFmtId="37" fontId="18" fillId="0" borderId="5" xfId="0" applyFont="1" applyBorder="1" applyAlignment="1">
      <alignment/>
    </xf>
    <xf numFmtId="37" fontId="18" fillId="0" borderId="10" xfId="0" applyFont="1" applyBorder="1" applyAlignment="1">
      <alignment/>
    </xf>
    <xf numFmtId="37" fontId="18" fillId="0" borderId="11" xfId="0" applyFont="1" applyBorder="1" applyAlignment="1">
      <alignment/>
    </xf>
    <xf numFmtId="41" fontId="17" fillId="0" borderId="8" xfId="15" applyNumberFormat="1" applyFont="1" applyFill="1" applyBorder="1" applyAlignment="1">
      <alignment/>
    </xf>
    <xf numFmtId="41" fontId="17" fillId="0" borderId="12" xfId="15" applyNumberFormat="1" applyFont="1" applyFill="1" applyBorder="1" applyAlignment="1">
      <alignment/>
    </xf>
    <xf numFmtId="37" fontId="25" fillId="0" borderId="8" xfId="0" applyFont="1" applyBorder="1" applyAlignment="1">
      <alignment/>
    </xf>
    <xf numFmtId="37" fontId="25" fillId="0" borderId="12" xfId="0" applyFont="1" applyBorder="1" applyAlignment="1">
      <alignment/>
    </xf>
    <xf numFmtId="37" fontId="17" fillId="0" borderId="4" xfId="0" applyFont="1" applyBorder="1" applyAlignment="1">
      <alignment/>
    </xf>
    <xf numFmtId="37" fontId="25" fillId="0" borderId="4" xfId="0" applyFont="1" applyBorder="1" applyAlignment="1">
      <alignment/>
    </xf>
    <xf numFmtId="37" fontId="18" fillId="0" borderId="2" xfId="0" applyFont="1" applyBorder="1" applyAlignment="1">
      <alignment horizontal="right"/>
    </xf>
    <xf numFmtId="37" fontId="18" fillId="0" borderId="3" xfId="0" applyFont="1" applyBorder="1" applyAlignment="1">
      <alignment horizontal="right"/>
    </xf>
    <xf numFmtId="37" fontId="18" fillId="0" borderId="5" xfId="0" applyFont="1" applyBorder="1" applyAlignment="1">
      <alignment horizontal="right"/>
    </xf>
    <xf numFmtId="37" fontId="29" fillId="0" borderId="0" xfId="0" applyFont="1" applyAlignment="1">
      <alignment/>
    </xf>
    <xf numFmtId="37" fontId="20" fillId="0" borderId="0" xfId="0" applyFont="1" applyAlignment="1">
      <alignment horizontal="center"/>
    </xf>
    <xf numFmtId="37" fontId="30" fillId="0" borderId="0" xfId="0" applyFont="1" applyAlignment="1">
      <alignment/>
    </xf>
    <xf numFmtId="37" fontId="30" fillId="0" borderId="0" xfId="0" applyFont="1" applyBorder="1" applyAlignment="1">
      <alignment/>
    </xf>
    <xf numFmtId="37" fontId="30" fillId="0" borderId="0" xfId="0" applyFont="1" applyBorder="1" applyAlignment="1">
      <alignment/>
    </xf>
    <xf numFmtId="37" fontId="30" fillId="0" borderId="0" xfId="0" applyFont="1" applyBorder="1" applyAlignment="1">
      <alignment horizontal="right"/>
    </xf>
    <xf numFmtId="37" fontId="30" fillId="0" borderId="0" xfId="0" applyFont="1" applyBorder="1" applyAlignment="1">
      <alignment horizontal="center"/>
    </xf>
    <xf numFmtId="37" fontId="30" fillId="0" borderId="0" xfId="0" applyFont="1" applyAlignment="1">
      <alignment horizontal="center"/>
    </xf>
    <xf numFmtId="37" fontId="31" fillId="0" borderId="0" xfId="0" applyFont="1" applyAlignment="1">
      <alignment/>
    </xf>
    <xf numFmtId="37" fontId="19" fillId="0" borderId="8" xfId="0" applyFont="1" applyBorder="1" applyAlignment="1">
      <alignment horizontal="right"/>
    </xf>
    <xf numFmtId="37" fontId="19" fillId="0" borderId="9" xfId="0" applyFont="1" applyBorder="1" applyAlignment="1">
      <alignment horizontal="right"/>
    </xf>
    <xf numFmtId="200" fontId="25" fillId="0" borderId="0" xfId="0" applyNumberFormat="1" applyFont="1" applyBorder="1" applyAlignment="1">
      <alignment horizontal="right"/>
    </xf>
    <xf numFmtId="200" fontId="25" fillId="0" borderId="0" xfId="0" applyNumberFormat="1" applyFont="1" applyBorder="1" applyAlignment="1">
      <alignment horizontal="right" vertical="justify"/>
    </xf>
    <xf numFmtId="200" fontId="17" fillId="0" borderId="0" xfId="0" applyNumberFormat="1" applyFont="1" applyBorder="1" applyAlignment="1">
      <alignment horizontal="right" vertical="justify"/>
    </xf>
    <xf numFmtId="0" fontId="17" fillId="0" borderId="0" xfId="0" applyNumberFormat="1" applyFont="1" applyBorder="1" applyAlignment="1">
      <alignment horizontal="right"/>
    </xf>
    <xf numFmtId="37" fontId="25" fillId="0" borderId="0" xfId="0" applyFont="1" applyBorder="1" applyAlignment="1">
      <alignment horizontal="right"/>
    </xf>
    <xf numFmtId="200" fontId="17" fillId="0" borderId="0" xfId="0" applyNumberFormat="1" applyFont="1" applyBorder="1" applyAlignment="1">
      <alignment horizontal="right"/>
    </xf>
    <xf numFmtId="37" fontId="18" fillId="0" borderId="0" xfId="0" applyFont="1" applyAlignment="1" quotePrefix="1">
      <alignment horizontal="right"/>
    </xf>
    <xf numFmtId="41" fontId="17" fillId="0" borderId="13" xfId="15" applyNumberFormat="1" applyFont="1" applyBorder="1" applyAlignment="1">
      <alignment horizontal="right"/>
    </xf>
    <xf numFmtId="41" fontId="25" fillId="0" borderId="13" xfId="15" applyNumberFormat="1" applyFont="1" applyBorder="1" applyAlignment="1">
      <alignment horizontal="right"/>
    </xf>
    <xf numFmtId="41" fontId="25" fillId="0" borderId="0" xfId="15" applyNumberFormat="1" applyFont="1" applyAlignment="1">
      <alignment horizontal="right"/>
    </xf>
    <xf numFmtId="41" fontId="17" fillId="0" borderId="0" xfId="15" applyNumberFormat="1" applyFont="1" applyAlignment="1">
      <alignment horizontal="right"/>
    </xf>
    <xf numFmtId="41" fontId="17" fillId="0" borderId="0" xfId="15" applyNumberFormat="1" applyFont="1" applyBorder="1" applyAlignment="1">
      <alignment horizontal="right"/>
    </xf>
    <xf numFmtId="41" fontId="25" fillId="0" borderId="0" xfId="15" applyNumberFormat="1" applyFont="1" applyBorder="1" applyAlignment="1">
      <alignment horizontal="right"/>
    </xf>
    <xf numFmtId="41" fontId="17" fillId="0" borderId="2" xfId="15" applyNumberFormat="1" applyFont="1" applyBorder="1" applyAlignment="1">
      <alignment horizontal="right"/>
    </xf>
    <xf numFmtId="41" fontId="25" fillId="0" borderId="2" xfId="15" applyNumberFormat="1" applyFont="1" applyBorder="1" applyAlignment="1">
      <alignment horizontal="right"/>
    </xf>
    <xf numFmtId="41" fontId="17" fillId="0" borderId="1" xfId="15" applyNumberFormat="1" applyFont="1" applyBorder="1" applyAlignment="1">
      <alignment horizontal="right"/>
    </xf>
    <xf numFmtId="41" fontId="25" fillId="0" borderId="1" xfId="15" applyNumberFormat="1" applyFont="1" applyBorder="1" applyAlignment="1">
      <alignment horizontal="right"/>
    </xf>
    <xf numFmtId="43" fontId="23" fillId="0" borderId="0" xfId="0" applyNumberFormat="1" applyFont="1" applyAlignment="1">
      <alignment horizontal="right"/>
    </xf>
    <xf numFmtId="43" fontId="15" fillId="0" borderId="0" xfId="0" applyNumberFormat="1" applyFont="1" applyAlignment="1">
      <alignment horizontal="right"/>
    </xf>
    <xf numFmtId="37" fontId="17" fillId="0" borderId="0" xfId="0" applyFont="1" applyBorder="1" applyAlignment="1">
      <alignment horizontal="right" vertical="justify"/>
    </xf>
    <xf numFmtId="37" fontId="25" fillId="0" borderId="0" xfId="0" applyFont="1" applyBorder="1" applyAlignment="1">
      <alignment horizontal="right" vertical="justify"/>
    </xf>
    <xf numFmtId="37" fontId="17" fillId="0" borderId="0" xfId="0" applyFont="1" applyFill="1" applyBorder="1" applyAlignment="1">
      <alignment horizontal="right"/>
    </xf>
    <xf numFmtId="37" fontId="25" fillId="0" borderId="0" xfId="0" applyFont="1" applyFill="1" applyBorder="1" applyAlignment="1">
      <alignment horizontal="right"/>
    </xf>
    <xf numFmtId="37" fontId="23" fillId="0" borderId="2" xfId="0" applyFont="1" applyBorder="1" applyAlignment="1">
      <alignment horizontal="right"/>
    </xf>
    <xf numFmtId="37" fontId="15" fillId="0" borderId="2" xfId="0" applyFont="1" applyBorder="1" applyAlignment="1">
      <alignment horizontal="right"/>
    </xf>
    <xf numFmtId="37" fontId="23" fillId="0" borderId="8" xfId="0" applyFont="1" applyBorder="1" applyAlignment="1">
      <alignment horizontal="right"/>
    </xf>
    <xf numFmtId="37" fontId="15" fillId="0" borderId="8" xfId="0" applyFont="1" applyBorder="1" applyAlignment="1">
      <alignment horizontal="right"/>
    </xf>
    <xf numFmtId="37" fontId="23" fillId="0" borderId="12" xfId="0" applyFont="1" applyBorder="1" applyAlignment="1">
      <alignment horizontal="right"/>
    </xf>
    <xf numFmtId="37" fontId="15" fillId="0" borderId="12" xfId="0" applyFont="1" applyBorder="1" applyAlignment="1">
      <alignment horizontal="right"/>
    </xf>
    <xf numFmtId="37" fontId="23" fillId="0" borderId="14" xfId="0" applyFont="1" applyBorder="1" applyAlignment="1">
      <alignment horizontal="right"/>
    </xf>
    <xf numFmtId="37" fontId="15" fillId="0" borderId="14" xfId="0" applyFont="1" applyBorder="1" applyAlignment="1">
      <alignment horizontal="right"/>
    </xf>
    <xf numFmtId="37" fontId="23" fillId="0" borderId="1" xfId="0" applyFont="1" applyBorder="1" applyAlignment="1">
      <alignment horizontal="right"/>
    </xf>
    <xf numFmtId="37" fontId="15" fillId="0" borderId="1" xfId="0" applyFont="1" applyBorder="1" applyAlignment="1">
      <alignment horizontal="right"/>
    </xf>
    <xf numFmtId="37" fontId="23" fillId="0" borderId="0" xfId="0" applyFont="1" applyBorder="1" applyAlignment="1">
      <alignment horizontal="right"/>
    </xf>
    <xf numFmtId="37" fontId="15" fillId="0" borderId="0" xfId="0" applyFont="1" applyBorder="1" applyAlignment="1">
      <alignment horizontal="right"/>
    </xf>
    <xf numFmtId="37" fontId="17" fillId="0" borderId="0" xfId="0" applyFont="1" applyAlignment="1">
      <alignment horizontal="right"/>
    </xf>
    <xf numFmtId="200" fontId="17" fillId="0" borderId="0" xfId="0" applyNumberFormat="1" applyFont="1" applyBorder="1" applyAlignment="1" applyProtection="1" quotePrefix="1">
      <alignment horizontal="right"/>
      <protection/>
    </xf>
    <xf numFmtId="40" fontId="25" fillId="0" borderId="0" xfId="15" applyFont="1" applyFill="1" applyAlignment="1">
      <alignment horizontal="right"/>
    </xf>
    <xf numFmtId="200" fontId="25" fillId="0" borderId="0" xfId="0" applyNumberFormat="1" applyFont="1" applyBorder="1" applyAlignment="1" applyProtection="1" quotePrefix="1">
      <alignment horizontal="right"/>
      <protection/>
    </xf>
    <xf numFmtId="37" fontId="25" fillId="0" borderId="0" xfId="0" applyFont="1" applyAlignment="1">
      <alignment horizontal="right"/>
    </xf>
    <xf numFmtId="0" fontId="18" fillId="0" borderId="0" xfId="0" applyNumberFormat="1" applyFont="1" applyAlignment="1">
      <alignment horizontal="right"/>
    </xf>
    <xf numFmtId="0" fontId="19" fillId="0" borderId="0" xfId="0" applyNumberFormat="1" applyFont="1" applyAlignment="1">
      <alignment horizontal="right"/>
    </xf>
    <xf numFmtId="37" fontId="18" fillId="0" borderId="0" xfId="0" applyFont="1" applyBorder="1" applyAlignment="1">
      <alignment horizontal="right" wrapText="1"/>
    </xf>
    <xf numFmtId="41" fontId="18" fillId="0" borderId="0" xfId="0" applyNumberFormat="1" applyFont="1" applyAlignment="1">
      <alignment horizontal="right"/>
    </xf>
    <xf numFmtId="41" fontId="18" fillId="0" borderId="0" xfId="32" applyNumberFormat="1" applyFont="1" applyAlignment="1">
      <alignment horizontal="right" shrinkToFit="1"/>
      <protection/>
    </xf>
    <xf numFmtId="0" fontId="18" fillId="0" borderId="0" xfId="32" applyNumberFormat="1" applyFont="1" applyAlignment="1" quotePrefix="1">
      <alignment horizontal="right"/>
      <protection/>
    </xf>
    <xf numFmtId="41" fontId="18" fillId="0" borderId="0" xfId="32" applyNumberFormat="1" applyFont="1" applyAlignment="1">
      <alignment horizontal="right"/>
      <protection/>
    </xf>
    <xf numFmtId="41" fontId="19" fillId="0" borderId="0" xfId="0" applyNumberFormat="1" applyFont="1" applyAlignment="1">
      <alignment horizontal="right"/>
    </xf>
    <xf numFmtId="41" fontId="18" fillId="0" borderId="0" xfId="32" applyNumberFormat="1" applyFont="1" applyAlignment="1" quotePrefix="1">
      <alignment horizontal="right"/>
      <protection/>
    </xf>
    <xf numFmtId="41" fontId="19" fillId="0" borderId="0" xfId="32" applyNumberFormat="1" applyFont="1" applyAlignment="1">
      <alignment horizontal="right"/>
      <protection/>
    </xf>
    <xf numFmtId="37" fontId="18" fillId="0" borderId="0" xfId="0" applyFont="1" applyBorder="1" applyAlignment="1">
      <alignment horizontal="right"/>
    </xf>
    <xf numFmtId="37" fontId="18" fillId="0" borderId="0" xfId="0" applyFont="1" applyBorder="1" applyAlignment="1">
      <alignment horizontal="right" vertical="justify"/>
    </xf>
    <xf numFmtId="37" fontId="18" fillId="0" borderId="0" xfId="0" applyFont="1" applyAlignment="1">
      <alignment horizontal="right" vertical="justify"/>
    </xf>
    <xf numFmtId="37" fontId="18" fillId="0" borderId="0" xfId="0" applyFont="1" applyAlignment="1">
      <alignment horizontal="right" wrapText="1"/>
    </xf>
    <xf numFmtId="37" fontId="25" fillId="0" borderId="0" xfId="0" applyFont="1" applyAlignment="1">
      <alignment/>
    </xf>
    <xf numFmtId="37" fontId="17" fillId="0" borderId="0" xfId="0" applyFont="1" applyBorder="1" applyAlignment="1">
      <alignment horizontal="center"/>
    </xf>
    <xf numFmtId="37" fontId="18" fillId="0" borderId="0" xfId="0" applyFont="1" applyAlignment="1">
      <alignment horizontal="center"/>
    </xf>
  </cellXfs>
  <cellStyles count="21">
    <cellStyle name="Normal" xfId="0"/>
    <cellStyle name="Comma" xfId="15"/>
    <cellStyle name="Comma [0]" xfId="16"/>
    <cellStyle name="Currency" xfId="17"/>
    <cellStyle name="Currency [0]" xfId="18"/>
    <cellStyle name="Date" xfId="19"/>
    <cellStyle name="F2" xfId="20"/>
    <cellStyle name="F3" xfId="21"/>
    <cellStyle name="F4" xfId="22"/>
    <cellStyle name="F5" xfId="23"/>
    <cellStyle name="F6" xfId="24"/>
    <cellStyle name="F7" xfId="25"/>
    <cellStyle name="F8" xfId="26"/>
    <cellStyle name="Fixed" xfId="27"/>
    <cellStyle name="Followed Hyperlink" xfId="28"/>
    <cellStyle name="Heading1" xfId="29"/>
    <cellStyle name="Heading2" xfId="30"/>
    <cellStyle name="Hyperlink" xfId="31"/>
    <cellStyle name="Normal_Softw Online-fixedDec01" xfId="32"/>
    <cellStyle name="Percent" xfId="33"/>
    <cellStyle name="Total"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0</xdr:rowOff>
    </xdr:from>
    <xdr:to>
      <xdr:col>10</xdr:col>
      <xdr:colOff>0</xdr:colOff>
      <xdr:row>13</xdr:row>
      <xdr:rowOff>171450</xdr:rowOff>
    </xdr:to>
    <xdr:sp>
      <xdr:nvSpPr>
        <xdr:cNvPr id="1" name="TextBox 5"/>
        <xdr:cNvSpPr txBox="1">
          <a:spLocks noChangeArrowheads="1"/>
        </xdr:cNvSpPr>
      </xdr:nvSpPr>
      <xdr:spPr>
        <a:xfrm>
          <a:off x="10229850" y="3305175"/>
          <a:ext cx="0" cy="171450"/>
        </a:xfrm>
        <a:prstGeom prst="rect">
          <a:avLst/>
        </a:prstGeom>
        <a:noFill/>
        <a:ln w="9525" cmpd="sng">
          <a:noFill/>
        </a:ln>
      </xdr:spPr>
      <xdr:txBody>
        <a:bodyPr vertOverflow="clip" wrap="square"/>
        <a:p>
          <a:pPr algn="l">
            <a:defRPr/>
          </a:pPr>
          <a:r>
            <a:rPr lang="en-US" cap="none" sz="1100" b="1" i="1" u="none" baseline="0">
              <a:solidFill>
                <a:srgbClr val="FF0000"/>
              </a:solidFill>
              <a:latin typeface="Times New Roman"/>
              <a:ea typeface="Times New Roman"/>
              <a:cs typeface="Times New Roman"/>
            </a:rPr>
            <a:t>&lt;D1&gt;</a:t>
          </a:r>
        </a:p>
      </xdr:txBody>
    </xdr:sp>
    <xdr:clientData/>
  </xdr:twoCellAnchor>
  <xdr:oneCellAnchor>
    <xdr:from>
      <xdr:col>0</xdr:col>
      <xdr:colOff>9525</xdr:colOff>
      <xdr:row>3</xdr:row>
      <xdr:rowOff>9525</xdr:rowOff>
    </xdr:from>
    <xdr:ext cx="4991100" cy="390525"/>
    <xdr:sp>
      <xdr:nvSpPr>
        <xdr:cNvPr id="2" name="TextBox 6"/>
        <xdr:cNvSpPr txBox="1">
          <a:spLocks noChangeArrowheads="1"/>
        </xdr:cNvSpPr>
      </xdr:nvSpPr>
      <xdr:spPr>
        <a:xfrm>
          <a:off x="9525" y="809625"/>
          <a:ext cx="4991100" cy="390525"/>
        </a:xfrm>
        <a:prstGeom prst="rect">
          <a:avLst/>
        </a:prstGeom>
        <a:noFill/>
        <a:ln w="9525" cmpd="sng">
          <a:noFill/>
        </a:ln>
      </xdr:spPr>
      <xdr:txBody>
        <a:bodyPr vertOverflow="clip" wrap="square"/>
        <a:p>
          <a:pPr algn="l">
            <a:defRPr/>
          </a:pPr>
          <a:r>
            <a:rPr lang="en-US" cap="none" sz="1100" b="1" i="0" u="none" baseline="0"/>
            <a:t>UNAUDITED CONDENSED CONSOLIDATED INCOME STATEMENTS</a:t>
          </a:r>
        </a:p>
      </xdr:txBody>
    </xdr:sp>
    <xdr:clientData/>
  </xdr:oneCellAnchor>
  <xdr:twoCellAnchor>
    <xdr:from>
      <xdr:col>10</xdr:col>
      <xdr:colOff>0</xdr:colOff>
      <xdr:row>13</xdr:row>
      <xdr:rowOff>0</xdr:rowOff>
    </xdr:from>
    <xdr:to>
      <xdr:col>10</xdr:col>
      <xdr:colOff>0</xdr:colOff>
      <xdr:row>13</xdr:row>
      <xdr:rowOff>171450</xdr:rowOff>
    </xdr:to>
    <xdr:sp>
      <xdr:nvSpPr>
        <xdr:cNvPr id="3" name="TextBox 7"/>
        <xdr:cNvSpPr txBox="1">
          <a:spLocks noChangeArrowheads="1"/>
        </xdr:cNvSpPr>
      </xdr:nvSpPr>
      <xdr:spPr>
        <a:xfrm>
          <a:off x="10229850" y="3305175"/>
          <a:ext cx="0" cy="171450"/>
        </a:xfrm>
        <a:prstGeom prst="rect">
          <a:avLst/>
        </a:prstGeom>
        <a:noFill/>
        <a:ln w="9525" cmpd="sng">
          <a:noFill/>
        </a:ln>
      </xdr:spPr>
      <xdr:txBody>
        <a:bodyPr vertOverflow="clip" wrap="square"/>
        <a:p>
          <a:pPr algn="l">
            <a:defRPr/>
          </a:pPr>
          <a:r>
            <a:rPr lang="en-US" cap="none" sz="1100" b="1" i="1" u="none" baseline="0">
              <a:solidFill>
                <a:srgbClr val="FF0000"/>
              </a:solidFill>
              <a:latin typeface="Times New Roman"/>
              <a:ea typeface="Times New Roman"/>
              <a:cs typeface="Times New Roman"/>
            </a:rPr>
            <a:t>&lt;D1&gt;</a:t>
          </a:r>
        </a:p>
      </xdr:txBody>
    </xdr:sp>
    <xdr:clientData/>
  </xdr:twoCellAnchor>
  <xdr:oneCellAnchor>
    <xdr:from>
      <xdr:col>0</xdr:col>
      <xdr:colOff>9525</xdr:colOff>
      <xdr:row>3</xdr:row>
      <xdr:rowOff>9525</xdr:rowOff>
    </xdr:from>
    <xdr:ext cx="4991100" cy="390525"/>
    <xdr:sp>
      <xdr:nvSpPr>
        <xdr:cNvPr id="4" name="TextBox 8"/>
        <xdr:cNvSpPr txBox="1">
          <a:spLocks noChangeArrowheads="1"/>
        </xdr:cNvSpPr>
      </xdr:nvSpPr>
      <xdr:spPr>
        <a:xfrm>
          <a:off x="9525" y="809625"/>
          <a:ext cx="4991100" cy="390525"/>
        </a:xfrm>
        <a:prstGeom prst="rect">
          <a:avLst/>
        </a:prstGeom>
        <a:noFill/>
        <a:ln w="9525" cmpd="sng">
          <a:noFill/>
        </a:ln>
      </xdr:spPr>
      <xdr:txBody>
        <a:bodyPr vertOverflow="clip" wrap="square"/>
        <a:p>
          <a:pPr algn="l">
            <a:defRPr/>
          </a:pPr>
          <a:r>
            <a:rPr lang="en-US" cap="none" sz="1100" b="1" i="0" u="none" baseline="0"/>
            <a:t>UNAUDITED CONDENSED CONSOLIDATED INCOME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4143375" cy="400050"/>
    <xdr:sp>
      <xdr:nvSpPr>
        <xdr:cNvPr id="1" name="TextBox 2"/>
        <xdr:cNvSpPr txBox="1">
          <a:spLocks noChangeArrowheads="1"/>
        </xdr:cNvSpPr>
      </xdr:nvSpPr>
      <xdr:spPr>
        <a:xfrm>
          <a:off x="0" y="638175"/>
          <a:ext cx="4143375" cy="400050"/>
        </a:xfrm>
        <a:prstGeom prst="rect">
          <a:avLst/>
        </a:prstGeom>
        <a:noFill/>
        <a:ln w="9525" cmpd="sng">
          <a:noFill/>
        </a:ln>
      </xdr:spPr>
      <xdr:txBody>
        <a:bodyPr vertOverflow="clip" wrap="square"/>
        <a:p>
          <a:pPr algn="l">
            <a:defRPr/>
          </a:pPr>
          <a:r>
            <a:rPr lang="en-US" cap="none" sz="1100" b="1" i="0" u="none" baseline="0"/>
            <a:t>CONDENSED CONSOLIDATED BALANCE SHEET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xdr:row>
      <xdr:rowOff>0</xdr:rowOff>
    </xdr:from>
    <xdr:ext cx="5848350" cy="390525"/>
    <xdr:sp>
      <xdr:nvSpPr>
        <xdr:cNvPr id="1" name="TextBox 1"/>
        <xdr:cNvSpPr txBox="1">
          <a:spLocks noChangeArrowheads="1"/>
        </xdr:cNvSpPr>
      </xdr:nvSpPr>
      <xdr:spPr>
        <a:xfrm>
          <a:off x="9525" y="638175"/>
          <a:ext cx="5848350" cy="390525"/>
        </a:xfrm>
        <a:prstGeom prst="rect">
          <a:avLst/>
        </a:prstGeom>
        <a:noFill/>
        <a:ln w="9525" cmpd="sng">
          <a:noFill/>
        </a:ln>
      </xdr:spPr>
      <xdr:txBody>
        <a:bodyPr vertOverflow="clip" wrap="square"/>
        <a:p>
          <a:pPr algn="l">
            <a:defRPr/>
          </a:pPr>
          <a:r>
            <a:rPr lang="en-US" cap="none" sz="1100" b="1" i="0" u="none" baseline="0"/>
            <a:t>UNAUDITED CONDENSED CONSOLIDATED STATEMENT OF CHANGES IN EQUITY FOR THE NINE MONTHS ENDED 30 SEPTEMBER 2003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0</xdr:rowOff>
    </xdr:from>
    <xdr:ext cx="5210175" cy="428625"/>
    <xdr:sp>
      <xdr:nvSpPr>
        <xdr:cNvPr id="1" name="TextBox 1"/>
        <xdr:cNvSpPr txBox="1">
          <a:spLocks noChangeArrowheads="1"/>
        </xdr:cNvSpPr>
      </xdr:nvSpPr>
      <xdr:spPr>
        <a:xfrm>
          <a:off x="19050" y="657225"/>
          <a:ext cx="5210175" cy="428625"/>
        </a:xfrm>
        <a:prstGeom prst="rect">
          <a:avLst/>
        </a:prstGeom>
        <a:noFill/>
        <a:ln w="9525" cmpd="sng">
          <a:noFill/>
        </a:ln>
      </xdr:spPr>
      <xdr:txBody>
        <a:bodyPr vertOverflow="clip" wrap="square"/>
        <a:p>
          <a:pPr algn="l">
            <a:defRPr/>
          </a:pPr>
          <a:r>
            <a:rPr lang="en-US" cap="none" sz="1100" b="1" i="0" u="none" baseline="0"/>
            <a:t>UNAUDITED CONDENSED CONSOLIDATED CASH FLOW STATEMENTS FOR THE NINE MONTHS ENDED 30 SEPTEMBER 2003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170</xdr:row>
      <xdr:rowOff>0</xdr:rowOff>
    </xdr:from>
    <xdr:to>
      <xdr:col>14</xdr:col>
      <xdr:colOff>685800</xdr:colOff>
      <xdr:row>170</xdr:row>
      <xdr:rowOff>0</xdr:rowOff>
    </xdr:to>
    <xdr:sp>
      <xdr:nvSpPr>
        <xdr:cNvPr id="1" name="TextBox 1"/>
        <xdr:cNvSpPr txBox="1">
          <a:spLocks noChangeArrowheads="1"/>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These are secured by way of charges on the Company's properties, corporate guarantee from the ultimate holding company, pledge of fixed deposits and joint and several guarantee by the directors and shareholders.</a:t>
          </a:r>
        </a:p>
      </xdr:txBody>
    </xdr:sp>
    <xdr:clientData/>
  </xdr:twoCellAnchor>
  <xdr:twoCellAnchor>
    <xdr:from>
      <xdr:col>2</xdr:col>
      <xdr:colOff>9525</xdr:colOff>
      <xdr:row>170</xdr:row>
      <xdr:rowOff>0</xdr:rowOff>
    </xdr:from>
    <xdr:to>
      <xdr:col>14</xdr:col>
      <xdr:colOff>685800</xdr:colOff>
      <xdr:row>170</xdr:row>
      <xdr:rowOff>0</xdr:rowOff>
    </xdr:to>
    <xdr:sp>
      <xdr:nvSpPr>
        <xdr:cNvPr id="2" name="TextBox 2"/>
        <xdr:cNvSpPr txBox="1">
          <a:spLocks noChangeArrowheads="1"/>
        </xdr:cNvSpPr>
      </xdr:nvSpPr>
      <xdr:spPr>
        <a:xfrm>
          <a:off x="990600" y="35909250"/>
          <a:ext cx="106965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Stocks and finished goods are valued at the lower of cost and net realisable value.  Cost comprises purchase price including import duties where relevant, handling, transport and other directly attributable costs and in the case of finished goods includes direct cost of production, production and other overheads attributable to present location.</a:t>
          </a:r>
        </a:p>
      </xdr:txBody>
    </xdr:sp>
    <xdr:clientData/>
  </xdr:twoCellAnchor>
  <xdr:twoCellAnchor>
    <xdr:from>
      <xdr:col>1</xdr:col>
      <xdr:colOff>0</xdr:colOff>
      <xdr:row>7</xdr:row>
      <xdr:rowOff>9525</xdr:rowOff>
    </xdr:from>
    <xdr:to>
      <xdr:col>10</xdr:col>
      <xdr:colOff>742950</xdr:colOff>
      <xdr:row>33</xdr:row>
      <xdr:rowOff>0</xdr:rowOff>
    </xdr:to>
    <xdr:sp>
      <xdr:nvSpPr>
        <xdr:cNvPr id="3" name="TextBox 3"/>
        <xdr:cNvSpPr txBox="1">
          <a:spLocks noChangeArrowheads="1"/>
        </xdr:cNvSpPr>
      </xdr:nvSpPr>
      <xdr:spPr>
        <a:xfrm>
          <a:off x="295275" y="1485900"/>
          <a:ext cx="8496300" cy="5438775"/>
        </a:xfrm>
        <a:prstGeom prst="rect">
          <a:avLst/>
        </a:prstGeom>
        <a:noFill/>
        <a:ln w="9525" cmpd="sng">
          <a:noFill/>
        </a:ln>
      </xdr:spPr>
      <xdr:txBody>
        <a:bodyPr vertOverflow="clip" wrap="square"/>
        <a:p>
          <a:pPr algn="just">
            <a:defRPr/>
          </a:pPr>
          <a:r>
            <a:rPr lang="en-US" cap="none" sz="1000" b="0" i="0" u="none" baseline="0">
              <a:latin typeface="Book Antiqua"/>
              <a:ea typeface="Book Antiqua"/>
              <a:cs typeface="Book Antiqua"/>
            </a:rPr>
            <a:t>The interim financial reports of the Group have been prepared in accordance with MASB 26 "Interim Financial Reporting" and Chapter 7 Part VI of the Kuala Lumpur Stock Exchange Listing Requirements for MESDAQ market. This interim financial report is unaudited and should be read in conjunction with the Group’s audited financial statements for the year ended 31 December 2002. The following notes explain the events and transactions that are significant to an understanding of the changes in the financial position and performance of the Group since the financial year ended 31 December 2002.
The accounting policies and methods of computation adopted by the Group in this interim financial reports are consistent with those adopted in the financial statements for the year ended 31 December 2002 except for the adoption of MASB 26, Interim Financial Reporting, MASB 25, Income Taxes and MASB 29, Employee Benefits.
The changes and effects of adopting MASB 25 and MASB 29 which resulted in prior year adjustments are as follows:
</a:t>
          </a:r>
          <a:r>
            <a:rPr lang="en-US" cap="none" sz="1000" b="1" i="0" u="none" baseline="0">
              <a:latin typeface="Book Antiqua"/>
              <a:ea typeface="Book Antiqua"/>
              <a:cs typeface="Book Antiqua"/>
            </a:rPr>
            <a:t>a)    Change in Accounting Policies</a:t>
          </a:r>
          <a:r>
            <a:rPr lang="en-US" cap="none" sz="1000" b="0" i="0" u="none" baseline="0">
              <a:latin typeface="Book Antiqua"/>
              <a:ea typeface="Book Antiqua"/>
              <a:cs typeface="Book Antiqua"/>
            </a:rPr>
            <a:t>
(i)   MASB 25: Income Taxes
Under MASB 25, deferred tax liabilities are recognised for all taxable temporary differences. Previously, deferred tax liabilities were provided for on account of timing differences only to the extent that a tax liability was expected to materialise in the foreseeable future. In addition, the Group have commenced recognition of deferred tax assets for all deductible temporary differences, when it is probable that sufficient taxable profit will be available against which the deductible temporary differences can be utilised. Previously, deferred tax assets were not recognised unless there was reasonable expectation of their realisation.
(ii)  MASB 29: Employee Benefits
The adoption of MASB 29 resulted in the Group making provisions for obligations in respect of short term employee benefits in the form of accumulated compensated absences. These obligations were not provided for prior to the adoption of MASB 29. 
</a:t>
          </a:r>
          <a:r>
            <a:rPr lang="en-US" cap="none" sz="1000" b="1" i="0" u="none" baseline="0">
              <a:latin typeface="Book Antiqua"/>
              <a:ea typeface="Book Antiqua"/>
              <a:cs typeface="Book Antiqua"/>
            </a:rPr>
            <a:t>b)    Prior Year Adjustments</a:t>
          </a:r>
          <a:r>
            <a:rPr lang="en-US" cap="none" sz="1000" b="0" i="0" u="none" baseline="0">
              <a:latin typeface="Book Antiqua"/>
              <a:ea typeface="Book Antiqua"/>
              <a:cs typeface="Book Antiqua"/>
            </a:rPr>
            <a:t>
The changes in accounting policies have been applied retrospectively and comparatives have been restated. The effects of changes in accounting policies are as follows:</a:t>
          </a:r>
        </a:p>
      </xdr:txBody>
    </xdr:sp>
    <xdr:clientData/>
  </xdr:twoCellAnchor>
  <xdr:twoCellAnchor>
    <xdr:from>
      <xdr:col>1</xdr:col>
      <xdr:colOff>285750</xdr:colOff>
      <xdr:row>10</xdr:row>
      <xdr:rowOff>0</xdr:rowOff>
    </xdr:from>
    <xdr:to>
      <xdr:col>14</xdr:col>
      <xdr:colOff>685800</xdr:colOff>
      <xdr:row>10</xdr:row>
      <xdr:rowOff>0</xdr:rowOff>
    </xdr:to>
    <xdr:sp>
      <xdr:nvSpPr>
        <xdr:cNvPr id="4" name="TextBox 4"/>
        <xdr:cNvSpPr txBox="1">
          <a:spLocks noChangeArrowheads="1"/>
        </xdr:cNvSpPr>
      </xdr:nvSpPr>
      <xdr:spPr>
        <a:xfrm>
          <a:off x="581025" y="2105025"/>
          <a:ext cx="11106150" cy="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financial statements have been prepared in accordance with the applicable approved accounting standards in Malaysia.</a:t>
          </a:r>
        </a:p>
      </xdr:txBody>
    </xdr:sp>
    <xdr:clientData/>
  </xdr:twoCellAnchor>
  <xdr:twoCellAnchor>
    <xdr:from>
      <xdr:col>2</xdr:col>
      <xdr:colOff>9525</xdr:colOff>
      <xdr:row>10</xdr:row>
      <xdr:rowOff>0</xdr:rowOff>
    </xdr:from>
    <xdr:to>
      <xdr:col>14</xdr:col>
      <xdr:colOff>685800</xdr:colOff>
      <xdr:row>10</xdr:row>
      <xdr:rowOff>0</xdr:rowOff>
    </xdr:to>
    <xdr:sp>
      <xdr:nvSpPr>
        <xdr:cNvPr id="5" name="TextBox 5"/>
        <xdr:cNvSpPr txBox="1">
          <a:spLocks noChangeArrowheads="1"/>
        </xdr:cNvSpPr>
      </xdr:nvSpPr>
      <xdr:spPr>
        <a:xfrm>
          <a:off x="990600" y="2105025"/>
          <a:ext cx="106965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Depreciation is calculated  on a  straight  line  basis  over  the expected useful lives of the property, plant and equipment concerned. The principal annual rates used for this purpose are as follows:-</a:t>
          </a:r>
        </a:p>
      </xdr:txBody>
    </xdr:sp>
    <xdr:clientData/>
  </xdr:twoCellAnchor>
  <xdr:twoCellAnchor>
    <xdr:from>
      <xdr:col>2</xdr:col>
      <xdr:colOff>0</xdr:colOff>
      <xdr:row>170</xdr:row>
      <xdr:rowOff>0</xdr:rowOff>
    </xdr:from>
    <xdr:to>
      <xdr:col>14</xdr:col>
      <xdr:colOff>685800</xdr:colOff>
      <xdr:row>170</xdr:row>
      <xdr:rowOff>0</xdr:rowOff>
    </xdr:to>
    <xdr:sp>
      <xdr:nvSpPr>
        <xdr:cNvPr id="6" name="TextBox 6"/>
        <xdr:cNvSpPr txBox="1">
          <a:spLocks noChangeArrowheads="1"/>
        </xdr:cNvSpPr>
      </xdr:nvSpPr>
      <xdr:spPr>
        <a:xfrm>
          <a:off x="981075" y="35909250"/>
          <a:ext cx="107061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Deferred taxation is provided under the liability method for all material timing differences except where there is reasonable evidence that these timing differences will not reverse in the foreseeable future.</a:t>
          </a:r>
        </a:p>
      </xdr:txBody>
    </xdr:sp>
    <xdr:clientData/>
  </xdr:twoCellAnchor>
  <xdr:twoCellAnchor>
    <xdr:from>
      <xdr:col>2</xdr:col>
      <xdr:colOff>0</xdr:colOff>
      <xdr:row>170</xdr:row>
      <xdr:rowOff>0</xdr:rowOff>
    </xdr:from>
    <xdr:to>
      <xdr:col>14</xdr:col>
      <xdr:colOff>685800</xdr:colOff>
      <xdr:row>170</xdr:row>
      <xdr:rowOff>0</xdr:rowOff>
    </xdr:to>
    <xdr:sp>
      <xdr:nvSpPr>
        <xdr:cNvPr id="7" name="TextBox 7"/>
        <xdr:cNvSpPr txBox="1">
          <a:spLocks noChangeArrowheads="1"/>
        </xdr:cNvSpPr>
      </xdr:nvSpPr>
      <xdr:spPr>
        <a:xfrm>
          <a:off x="981075" y="35909250"/>
          <a:ext cx="107061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All gains and losses on exchange are taken to income statement.</a:t>
          </a:r>
        </a:p>
      </xdr:txBody>
    </xdr:sp>
    <xdr:clientData/>
  </xdr:twoCellAnchor>
  <xdr:twoCellAnchor>
    <xdr:from>
      <xdr:col>1</xdr:col>
      <xdr:colOff>9525</xdr:colOff>
      <xdr:row>170</xdr:row>
      <xdr:rowOff>0</xdr:rowOff>
    </xdr:from>
    <xdr:to>
      <xdr:col>14</xdr:col>
      <xdr:colOff>685800</xdr:colOff>
      <xdr:row>170</xdr:row>
      <xdr:rowOff>0</xdr:rowOff>
    </xdr:to>
    <xdr:sp>
      <xdr:nvSpPr>
        <xdr:cNvPr id="8" name="TextBox 8"/>
        <xdr:cNvSpPr txBox="1">
          <a:spLocks noChangeArrowheads="1"/>
        </xdr:cNvSpPr>
      </xdr:nvSpPr>
      <xdr:spPr>
        <a:xfrm>
          <a:off x="304800" y="35909250"/>
          <a:ext cx="11382375" cy="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Revenue represents sales at invoiced values less returns and discount allowed. </a:t>
          </a:r>
        </a:p>
      </xdr:txBody>
    </xdr:sp>
    <xdr:clientData/>
  </xdr:twoCellAnchor>
  <xdr:twoCellAnchor>
    <xdr:from>
      <xdr:col>1</xdr:col>
      <xdr:colOff>0</xdr:colOff>
      <xdr:row>170</xdr:row>
      <xdr:rowOff>0</xdr:rowOff>
    </xdr:from>
    <xdr:to>
      <xdr:col>8</xdr:col>
      <xdr:colOff>419100</xdr:colOff>
      <xdr:row>170</xdr:row>
      <xdr:rowOff>0</xdr:rowOff>
    </xdr:to>
    <xdr:sp>
      <xdr:nvSpPr>
        <xdr:cNvPr id="9" name="TextBox 9"/>
        <xdr:cNvSpPr txBox="1">
          <a:spLocks noChangeArrowheads="1"/>
        </xdr:cNvSpPr>
      </xdr:nvSpPr>
      <xdr:spPr>
        <a:xfrm>
          <a:off x="295275" y="35909250"/>
          <a:ext cx="64484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with Company in which certain directors of the Company are also directors and/or shareholders :-</a:t>
          </a:r>
        </a:p>
      </xdr:txBody>
    </xdr:sp>
    <xdr:clientData/>
  </xdr:twoCellAnchor>
  <xdr:twoCellAnchor>
    <xdr:from>
      <xdr:col>1</xdr:col>
      <xdr:colOff>0</xdr:colOff>
      <xdr:row>170</xdr:row>
      <xdr:rowOff>0</xdr:rowOff>
    </xdr:from>
    <xdr:to>
      <xdr:col>14</xdr:col>
      <xdr:colOff>685800</xdr:colOff>
      <xdr:row>170</xdr:row>
      <xdr:rowOff>0</xdr:rowOff>
    </xdr:to>
    <xdr:sp>
      <xdr:nvSpPr>
        <xdr:cNvPr id="10" name="TextBox 10"/>
        <xdr:cNvSpPr txBox="1">
          <a:spLocks noChangeArrowheads="1"/>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Certain comparative figures have been adjusted where necessary in order to conform with the  presentation of the current year.</a:t>
          </a:r>
        </a:p>
      </xdr:txBody>
    </xdr:sp>
    <xdr:clientData/>
  </xdr:twoCellAnchor>
  <xdr:twoCellAnchor>
    <xdr:from>
      <xdr:col>1</xdr:col>
      <xdr:colOff>9525</xdr:colOff>
      <xdr:row>170</xdr:row>
      <xdr:rowOff>0</xdr:rowOff>
    </xdr:from>
    <xdr:to>
      <xdr:col>14</xdr:col>
      <xdr:colOff>685800</xdr:colOff>
      <xdr:row>170</xdr:row>
      <xdr:rowOff>0</xdr:rowOff>
    </xdr:to>
    <xdr:sp>
      <xdr:nvSpPr>
        <xdr:cNvPr id="11" name="TextBox 11"/>
        <xdr:cNvSpPr txBox="1">
          <a:spLocks noChangeArrowheads="1"/>
        </xdr:cNvSpPr>
      </xdr:nvSpPr>
      <xdr:spPr>
        <a:xfrm>
          <a:off x="304800" y="35909250"/>
          <a:ext cx="11382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are obtained from various banks at annual rates of interest ranging from 1.75% to 2% above base lending rates or the SMI funding rate or ECOP rate.
</a:t>
          </a:r>
        </a:p>
      </xdr:txBody>
    </xdr:sp>
    <xdr:clientData/>
  </xdr:twoCellAnchor>
  <xdr:twoCellAnchor>
    <xdr:from>
      <xdr:col>1</xdr:col>
      <xdr:colOff>0</xdr:colOff>
      <xdr:row>170</xdr:row>
      <xdr:rowOff>0</xdr:rowOff>
    </xdr:from>
    <xdr:to>
      <xdr:col>14</xdr:col>
      <xdr:colOff>685800</xdr:colOff>
      <xdr:row>170</xdr:row>
      <xdr:rowOff>0</xdr:rowOff>
    </xdr:to>
    <xdr:sp>
      <xdr:nvSpPr>
        <xdr:cNvPr id="12" name="TextBox 12"/>
        <xdr:cNvSpPr txBox="1">
          <a:spLocks noChangeArrowheads="1"/>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Authorised capital expenditure not provided for in the</a:t>
          </a:r>
        </a:p>
      </xdr:txBody>
    </xdr:sp>
    <xdr:clientData/>
  </xdr:twoCellAnchor>
  <xdr:twoCellAnchor>
    <xdr:from>
      <xdr:col>0</xdr:col>
      <xdr:colOff>219075</xdr:colOff>
      <xdr:row>170</xdr:row>
      <xdr:rowOff>0</xdr:rowOff>
    </xdr:from>
    <xdr:to>
      <xdr:col>14</xdr:col>
      <xdr:colOff>685800</xdr:colOff>
      <xdr:row>170</xdr:row>
      <xdr:rowOff>0</xdr:rowOff>
    </xdr:to>
    <xdr:sp>
      <xdr:nvSpPr>
        <xdr:cNvPr id="13" name="TextBox 13"/>
        <xdr:cNvSpPr txBox="1">
          <a:spLocks noChangeArrowheads="1"/>
        </xdr:cNvSpPr>
      </xdr:nvSpPr>
      <xdr:spPr>
        <a:xfrm>
          <a:off x="219075" y="35909250"/>
          <a:ext cx="114681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revaluation of the Company's land and building were based upon valuations carried out by an independent firm of professional valuers using open market value basis.</a:t>
          </a:r>
        </a:p>
      </xdr:txBody>
    </xdr:sp>
    <xdr:clientData/>
  </xdr:twoCellAnchor>
  <xdr:twoCellAnchor>
    <xdr:from>
      <xdr:col>1</xdr:col>
      <xdr:colOff>9525</xdr:colOff>
      <xdr:row>170</xdr:row>
      <xdr:rowOff>0</xdr:rowOff>
    </xdr:from>
    <xdr:to>
      <xdr:col>14</xdr:col>
      <xdr:colOff>685800</xdr:colOff>
      <xdr:row>170</xdr:row>
      <xdr:rowOff>0</xdr:rowOff>
    </xdr:to>
    <xdr:sp>
      <xdr:nvSpPr>
        <xdr:cNvPr id="14" name="TextBox 14"/>
        <xdr:cNvSpPr txBox="1">
          <a:spLocks noChangeArrowheads="1"/>
        </xdr:cNvSpPr>
      </xdr:nvSpPr>
      <xdr:spPr>
        <a:xfrm>
          <a:off x="304800" y="35909250"/>
          <a:ext cx="11382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If the properties under valuation are stated in the financial statements at cost, their net book value would have been as follows :</a:t>
          </a:r>
        </a:p>
      </xdr:txBody>
    </xdr:sp>
    <xdr:clientData/>
  </xdr:twoCellAnchor>
  <xdr:twoCellAnchor>
    <xdr:from>
      <xdr:col>1</xdr:col>
      <xdr:colOff>0</xdr:colOff>
      <xdr:row>170</xdr:row>
      <xdr:rowOff>0</xdr:rowOff>
    </xdr:from>
    <xdr:to>
      <xdr:col>14</xdr:col>
      <xdr:colOff>685800</xdr:colOff>
      <xdr:row>170</xdr:row>
      <xdr:rowOff>0</xdr:rowOff>
    </xdr:to>
    <xdr:sp>
      <xdr:nvSpPr>
        <xdr:cNvPr id="15" name="TextBox 15"/>
        <xdr:cNvSpPr txBox="1">
          <a:spLocks noChangeArrowheads="1"/>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effective rate  of taxation is  higher than the standard rate of the tax applicable to the Company's profit mainly due to rental and interest income.
</a:t>
          </a:r>
        </a:p>
      </xdr:txBody>
    </xdr:sp>
    <xdr:clientData/>
  </xdr:twoCellAnchor>
  <xdr:twoCellAnchor>
    <xdr:from>
      <xdr:col>1</xdr:col>
      <xdr:colOff>0</xdr:colOff>
      <xdr:row>170</xdr:row>
      <xdr:rowOff>0</xdr:rowOff>
    </xdr:from>
    <xdr:to>
      <xdr:col>14</xdr:col>
      <xdr:colOff>685800</xdr:colOff>
      <xdr:row>170</xdr:row>
      <xdr:rowOff>0</xdr:rowOff>
    </xdr:to>
    <xdr:sp>
      <xdr:nvSpPr>
        <xdr:cNvPr id="16" name="Rectangle 16"/>
        <xdr:cNvSpPr>
          <a:spLocks/>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Company's freehold land and buildings has been charged to bank for facilities granted.</a:t>
          </a:r>
        </a:p>
      </xdr:txBody>
    </xdr:sp>
    <xdr:clientData/>
  </xdr:twoCellAnchor>
  <xdr:twoCellAnchor>
    <xdr:from>
      <xdr:col>1</xdr:col>
      <xdr:colOff>0</xdr:colOff>
      <xdr:row>170</xdr:row>
      <xdr:rowOff>0</xdr:rowOff>
    </xdr:from>
    <xdr:to>
      <xdr:col>14</xdr:col>
      <xdr:colOff>685800</xdr:colOff>
      <xdr:row>170</xdr:row>
      <xdr:rowOff>0</xdr:rowOff>
    </xdr:to>
    <xdr:sp>
      <xdr:nvSpPr>
        <xdr:cNvPr id="17" name="TextBox 17"/>
        <xdr:cNvSpPr txBox="1">
          <a:spLocks noChangeArrowheads="1"/>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These are secured by way of charges on the Company's properties, corporate guarantee from the ultimate holding company, pledge of fixed deposits and joint and several guarantee by the directors and shareholders.</a:t>
          </a:r>
        </a:p>
      </xdr:txBody>
    </xdr:sp>
    <xdr:clientData/>
  </xdr:twoCellAnchor>
  <xdr:twoCellAnchor>
    <xdr:from>
      <xdr:col>0</xdr:col>
      <xdr:colOff>228600</xdr:colOff>
      <xdr:row>170</xdr:row>
      <xdr:rowOff>0</xdr:rowOff>
    </xdr:from>
    <xdr:to>
      <xdr:col>14</xdr:col>
      <xdr:colOff>561975</xdr:colOff>
      <xdr:row>170</xdr:row>
      <xdr:rowOff>0</xdr:rowOff>
    </xdr:to>
    <xdr:sp>
      <xdr:nvSpPr>
        <xdr:cNvPr id="18" name="TextBox 18"/>
        <xdr:cNvSpPr txBox="1">
          <a:spLocks noChangeArrowheads="1"/>
        </xdr:cNvSpPr>
      </xdr:nvSpPr>
      <xdr:spPr>
        <a:xfrm>
          <a:off x="228600" y="35909250"/>
          <a:ext cx="11334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Included in the other assets are as follows :</a:t>
          </a:r>
        </a:p>
      </xdr:txBody>
    </xdr:sp>
    <xdr:clientData/>
  </xdr:twoCellAnchor>
  <xdr:twoCellAnchor>
    <xdr:from>
      <xdr:col>1</xdr:col>
      <xdr:colOff>0</xdr:colOff>
      <xdr:row>170</xdr:row>
      <xdr:rowOff>0</xdr:rowOff>
    </xdr:from>
    <xdr:to>
      <xdr:col>15</xdr:col>
      <xdr:colOff>28575</xdr:colOff>
      <xdr:row>170</xdr:row>
      <xdr:rowOff>0</xdr:rowOff>
    </xdr:to>
    <xdr:sp>
      <xdr:nvSpPr>
        <xdr:cNvPr id="19" name="Rectangle 19"/>
        <xdr:cNvSpPr>
          <a:spLocks/>
        </xdr:cNvSpPr>
      </xdr:nvSpPr>
      <xdr:spPr>
        <a:xfrm>
          <a:off x="295275" y="35909250"/>
          <a:ext cx="114204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Included in the cost of the plant and machinery amounting to RM1,233,540 are assets held under hire purchase.</a:t>
          </a:r>
        </a:p>
      </xdr:txBody>
    </xdr:sp>
    <xdr:clientData/>
  </xdr:twoCellAnchor>
  <xdr:twoCellAnchor>
    <xdr:from>
      <xdr:col>1</xdr:col>
      <xdr:colOff>0</xdr:colOff>
      <xdr:row>170</xdr:row>
      <xdr:rowOff>0</xdr:rowOff>
    </xdr:from>
    <xdr:to>
      <xdr:col>14</xdr:col>
      <xdr:colOff>685800</xdr:colOff>
      <xdr:row>170</xdr:row>
      <xdr:rowOff>0</xdr:rowOff>
    </xdr:to>
    <xdr:sp>
      <xdr:nvSpPr>
        <xdr:cNvPr id="20" name="Rectangle 20"/>
        <xdr:cNvSpPr>
          <a:spLocks/>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effects of the change in the depreciation rate as disclosed in Note 2.2 to the Financial Statements is decrease in depreciation charge for the year amounting to :-</a:t>
          </a:r>
        </a:p>
      </xdr:txBody>
    </xdr:sp>
    <xdr:clientData/>
  </xdr:twoCellAnchor>
  <xdr:twoCellAnchor>
    <xdr:from>
      <xdr:col>1</xdr:col>
      <xdr:colOff>0</xdr:colOff>
      <xdr:row>170</xdr:row>
      <xdr:rowOff>0</xdr:rowOff>
    </xdr:from>
    <xdr:to>
      <xdr:col>14</xdr:col>
      <xdr:colOff>685800</xdr:colOff>
      <xdr:row>170</xdr:row>
      <xdr:rowOff>0</xdr:rowOff>
    </xdr:to>
    <xdr:sp>
      <xdr:nvSpPr>
        <xdr:cNvPr id="21" name="TextBox 21"/>
        <xdr:cNvSpPr txBox="1">
          <a:spLocks noChangeArrowheads="1"/>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interest-free, unsecured and has no fixed term of repayment. </a:t>
          </a:r>
        </a:p>
      </xdr:txBody>
    </xdr:sp>
    <xdr:clientData/>
  </xdr:twoCellAnchor>
  <xdr:twoCellAnchor>
    <xdr:from>
      <xdr:col>2</xdr:col>
      <xdr:colOff>9525</xdr:colOff>
      <xdr:row>170</xdr:row>
      <xdr:rowOff>0</xdr:rowOff>
    </xdr:from>
    <xdr:to>
      <xdr:col>15</xdr:col>
      <xdr:colOff>0</xdr:colOff>
      <xdr:row>170</xdr:row>
      <xdr:rowOff>0</xdr:rowOff>
    </xdr:to>
    <xdr:sp>
      <xdr:nvSpPr>
        <xdr:cNvPr id="22" name="TextBox 22"/>
        <xdr:cNvSpPr txBox="1">
          <a:spLocks noChangeArrowheads="1"/>
        </xdr:cNvSpPr>
      </xdr:nvSpPr>
      <xdr:spPr>
        <a:xfrm>
          <a:off x="990600" y="35909250"/>
          <a:ext cx="106965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Stocks are valued at the lower of cost and net realisable value.  Cost comprises purchase price including import duties where relevant, handling, transport and other directly attributable costs and in the case of finished goods includes direct cost of production, production and other overheads attributable to present location. Stocks are assigned using weighted average method.</a:t>
          </a:r>
        </a:p>
      </xdr:txBody>
    </xdr:sp>
    <xdr:clientData/>
  </xdr:twoCellAnchor>
  <xdr:twoCellAnchor>
    <xdr:from>
      <xdr:col>1</xdr:col>
      <xdr:colOff>0</xdr:colOff>
      <xdr:row>170</xdr:row>
      <xdr:rowOff>0</xdr:rowOff>
    </xdr:from>
    <xdr:to>
      <xdr:col>14</xdr:col>
      <xdr:colOff>685800</xdr:colOff>
      <xdr:row>170</xdr:row>
      <xdr:rowOff>0</xdr:rowOff>
    </xdr:to>
    <xdr:sp>
      <xdr:nvSpPr>
        <xdr:cNvPr id="23" name="TextBox 23"/>
        <xdr:cNvSpPr txBox="1">
          <a:spLocks noChangeArrowheads="1"/>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Certain comparative figures have been adjusted where necessary in order to conform with the presentation of the current year.</a:t>
          </a:r>
        </a:p>
      </xdr:txBody>
    </xdr:sp>
    <xdr:clientData/>
  </xdr:twoCellAnchor>
  <xdr:twoCellAnchor>
    <xdr:from>
      <xdr:col>1</xdr:col>
      <xdr:colOff>0</xdr:colOff>
      <xdr:row>170</xdr:row>
      <xdr:rowOff>0</xdr:rowOff>
    </xdr:from>
    <xdr:to>
      <xdr:col>14</xdr:col>
      <xdr:colOff>685800</xdr:colOff>
      <xdr:row>170</xdr:row>
      <xdr:rowOff>0</xdr:rowOff>
    </xdr:to>
    <xdr:sp>
      <xdr:nvSpPr>
        <xdr:cNvPr id="24" name="TextBox 24"/>
        <xdr:cNvSpPr txBox="1">
          <a:spLocks noChangeArrowheads="1"/>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Subsequent to the balance sheet date, the Company acquired a property for a consideration of approximately RM4,398,000.</a:t>
          </a:r>
        </a:p>
      </xdr:txBody>
    </xdr:sp>
    <xdr:clientData/>
  </xdr:twoCellAnchor>
  <xdr:twoCellAnchor>
    <xdr:from>
      <xdr:col>2</xdr:col>
      <xdr:colOff>28575</xdr:colOff>
      <xdr:row>170</xdr:row>
      <xdr:rowOff>0</xdr:rowOff>
    </xdr:from>
    <xdr:to>
      <xdr:col>14</xdr:col>
      <xdr:colOff>685800</xdr:colOff>
      <xdr:row>170</xdr:row>
      <xdr:rowOff>0</xdr:rowOff>
    </xdr:to>
    <xdr:sp>
      <xdr:nvSpPr>
        <xdr:cNvPr id="25" name="TextBox 25"/>
        <xdr:cNvSpPr txBox="1">
          <a:spLocks noChangeArrowheads="1"/>
        </xdr:cNvSpPr>
      </xdr:nvSpPr>
      <xdr:spPr>
        <a:xfrm>
          <a:off x="1009650" y="35909250"/>
          <a:ext cx="106775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in foreign currencies are converted into Malaysian Ringgit at the rates of exchange ruling on the transaction dates.</a:t>
          </a:r>
        </a:p>
      </xdr:txBody>
    </xdr:sp>
    <xdr:clientData/>
  </xdr:twoCellAnchor>
  <xdr:twoCellAnchor>
    <xdr:from>
      <xdr:col>2</xdr:col>
      <xdr:colOff>9525</xdr:colOff>
      <xdr:row>170</xdr:row>
      <xdr:rowOff>0</xdr:rowOff>
    </xdr:from>
    <xdr:to>
      <xdr:col>14</xdr:col>
      <xdr:colOff>685800</xdr:colOff>
      <xdr:row>170</xdr:row>
      <xdr:rowOff>0</xdr:rowOff>
    </xdr:to>
    <xdr:sp>
      <xdr:nvSpPr>
        <xdr:cNvPr id="26" name="TextBox 26"/>
        <xdr:cNvSpPr txBox="1">
          <a:spLocks noChangeArrowheads="1"/>
        </xdr:cNvSpPr>
      </xdr:nvSpPr>
      <xdr:spPr>
        <a:xfrm>
          <a:off x="990600" y="35909250"/>
          <a:ext cx="106965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Foreign currency assets and liabilities are converted into Malaysian Ringgit at the rates of exchange approximate to those ruling at the balance sheet date.</a:t>
          </a:r>
        </a:p>
      </xdr:txBody>
    </xdr:sp>
    <xdr:clientData/>
  </xdr:twoCellAnchor>
  <xdr:twoCellAnchor>
    <xdr:from>
      <xdr:col>2</xdr:col>
      <xdr:colOff>9525</xdr:colOff>
      <xdr:row>170</xdr:row>
      <xdr:rowOff>0</xdr:rowOff>
    </xdr:from>
    <xdr:to>
      <xdr:col>15</xdr:col>
      <xdr:colOff>19050</xdr:colOff>
      <xdr:row>170</xdr:row>
      <xdr:rowOff>0</xdr:rowOff>
    </xdr:to>
    <xdr:sp>
      <xdr:nvSpPr>
        <xdr:cNvPr id="27" name="TextBox 28"/>
        <xdr:cNvSpPr txBox="1">
          <a:spLocks noChangeArrowheads="1"/>
        </xdr:cNvSpPr>
      </xdr:nvSpPr>
      <xdr:spPr>
        <a:xfrm>
          <a:off x="990600" y="35909250"/>
          <a:ext cx="107156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Provision is made in respect of debts considered doubtful of collection; debts that are irrecoverable are written off.</a:t>
          </a:r>
        </a:p>
      </xdr:txBody>
    </xdr:sp>
    <xdr:clientData/>
  </xdr:twoCellAnchor>
  <xdr:twoCellAnchor>
    <xdr:from>
      <xdr:col>2</xdr:col>
      <xdr:colOff>0</xdr:colOff>
      <xdr:row>170</xdr:row>
      <xdr:rowOff>0</xdr:rowOff>
    </xdr:from>
    <xdr:to>
      <xdr:col>15</xdr:col>
      <xdr:colOff>19050</xdr:colOff>
      <xdr:row>170</xdr:row>
      <xdr:rowOff>0</xdr:rowOff>
    </xdr:to>
    <xdr:sp>
      <xdr:nvSpPr>
        <xdr:cNvPr id="28" name="TextBox 29"/>
        <xdr:cNvSpPr txBox="1">
          <a:spLocks noChangeArrowheads="1"/>
        </xdr:cNvSpPr>
      </xdr:nvSpPr>
      <xdr:spPr>
        <a:xfrm>
          <a:off x="981075" y="35909250"/>
          <a:ext cx="107251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Investments are stated at cost less amounts provided or written off for any permanent diminution in value. </a:t>
          </a:r>
        </a:p>
      </xdr:txBody>
    </xdr:sp>
    <xdr:clientData/>
  </xdr:twoCellAnchor>
  <xdr:twoCellAnchor>
    <xdr:from>
      <xdr:col>1</xdr:col>
      <xdr:colOff>0</xdr:colOff>
      <xdr:row>170</xdr:row>
      <xdr:rowOff>0</xdr:rowOff>
    </xdr:from>
    <xdr:to>
      <xdr:col>14</xdr:col>
      <xdr:colOff>685800</xdr:colOff>
      <xdr:row>170</xdr:row>
      <xdr:rowOff>0</xdr:rowOff>
    </xdr:to>
    <xdr:sp>
      <xdr:nvSpPr>
        <xdr:cNvPr id="29" name="TextBox 30"/>
        <xdr:cNvSpPr txBox="1">
          <a:spLocks noChangeArrowheads="1"/>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facilities are obtained from a few financial institutions and are secured by way of a charge on the Company's properties and joint and several guaranteed by directors.</a:t>
          </a:r>
        </a:p>
      </xdr:txBody>
    </xdr:sp>
    <xdr:clientData/>
  </xdr:twoCellAnchor>
  <xdr:twoCellAnchor>
    <xdr:from>
      <xdr:col>1</xdr:col>
      <xdr:colOff>0</xdr:colOff>
      <xdr:row>170</xdr:row>
      <xdr:rowOff>0</xdr:rowOff>
    </xdr:from>
    <xdr:to>
      <xdr:col>15</xdr:col>
      <xdr:colOff>0</xdr:colOff>
      <xdr:row>170</xdr:row>
      <xdr:rowOff>0</xdr:rowOff>
    </xdr:to>
    <xdr:sp>
      <xdr:nvSpPr>
        <xdr:cNvPr id="30" name="TextBox 31"/>
        <xdr:cNvSpPr txBox="1">
          <a:spLocks noChangeArrowheads="1"/>
        </xdr:cNvSpPr>
      </xdr:nvSpPr>
      <xdr:spPr>
        <a:xfrm>
          <a:off x="295275" y="35909250"/>
          <a:ext cx="113919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effective rate of taxation is higher than the standard rate of the tax applicable to the Company's profit mainly due to certain expenses being disallowed for taxation purpose.</a:t>
          </a:r>
        </a:p>
      </xdr:txBody>
    </xdr:sp>
    <xdr:clientData/>
  </xdr:twoCellAnchor>
  <xdr:twoCellAnchor>
    <xdr:from>
      <xdr:col>1</xdr:col>
      <xdr:colOff>0</xdr:colOff>
      <xdr:row>170</xdr:row>
      <xdr:rowOff>0</xdr:rowOff>
    </xdr:from>
    <xdr:to>
      <xdr:col>10</xdr:col>
      <xdr:colOff>752475</xdr:colOff>
      <xdr:row>170</xdr:row>
      <xdr:rowOff>0</xdr:rowOff>
    </xdr:to>
    <xdr:sp>
      <xdr:nvSpPr>
        <xdr:cNvPr id="31" name="TextBox 32"/>
        <xdr:cNvSpPr txBox="1">
          <a:spLocks noChangeArrowheads="1"/>
        </xdr:cNvSpPr>
      </xdr:nvSpPr>
      <xdr:spPr>
        <a:xfrm>
          <a:off x="295275" y="35909250"/>
          <a:ext cx="8505825" cy="0"/>
        </a:xfrm>
        <a:prstGeom prst="rect">
          <a:avLst/>
        </a:prstGeom>
        <a:noFill/>
        <a:ln w="9525"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8</xdr:col>
      <xdr:colOff>200025</xdr:colOff>
      <xdr:row>170</xdr:row>
      <xdr:rowOff>0</xdr:rowOff>
    </xdr:from>
    <xdr:to>
      <xdr:col>10</xdr:col>
      <xdr:colOff>171450</xdr:colOff>
      <xdr:row>170</xdr:row>
      <xdr:rowOff>0</xdr:rowOff>
    </xdr:to>
    <xdr:sp>
      <xdr:nvSpPr>
        <xdr:cNvPr id="32" name="Oval 33"/>
        <xdr:cNvSpPr>
          <a:spLocks/>
        </xdr:cNvSpPr>
      </xdr:nvSpPr>
      <xdr:spPr>
        <a:xfrm>
          <a:off x="6524625" y="35909250"/>
          <a:ext cx="1695450" cy="0"/>
        </a:xfrm>
        <a:prstGeom prst="ellipse">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9525</xdr:colOff>
      <xdr:row>152</xdr:row>
      <xdr:rowOff>0</xdr:rowOff>
    </xdr:from>
    <xdr:ext cx="8486775" cy="400050"/>
    <xdr:sp>
      <xdr:nvSpPr>
        <xdr:cNvPr id="33" name="TextBox 35"/>
        <xdr:cNvSpPr txBox="1">
          <a:spLocks noChangeArrowheads="1"/>
        </xdr:cNvSpPr>
      </xdr:nvSpPr>
      <xdr:spPr>
        <a:xfrm>
          <a:off x="304800" y="32223075"/>
          <a:ext cx="8486775" cy="400050"/>
        </a:xfrm>
        <a:prstGeom prst="rect">
          <a:avLst/>
        </a:prstGeom>
        <a:noFill/>
        <a:ln w="9525" cmpd="sng">
          <a:noFill/>
        </a:ln>
      </xdr:spPr>
      <xdr:txBody>
        <a:bodyPr vertOverflow="clip" wrap="square"/>
        <a:p>
          <a:pPr algn="just">
            <a:defRPr/>
          </a:pPr>
          <a:r>
            <a:rPr lang="en-US" cap="none" sz="1000" b="0" i="0" u="none" baseline="0"/>
            <a:t>There were no significant events arising in the period, from 1 October 2003 to the date of this announcement, which will have a material effect on the financial results of the Group for the period under review.</a:t>
          </a:r>
        </a:p>
      </xdr:txBody>
    </xdr:sp>
    <xdr:clientData/>
  </xdr:oneCellAnchor>
  <xdr:twoCellAnchor>
    <xdr:from>
      <xdr:col>1</xdr:col>
      <xdr:colOff>0</xdr:colOff>
      <xdr:row>170</xdr:row>
      <xdr:rowOff>0</xdr:rowOff>
    </xdr:from>
    <xdr:to>
      <xdr:col>10</xdr:col>
      <xdr:colOff>771525</xdr:colOff>
      <xdr:row>170</xdr:row>
      <xdr:rowOff>0</xdr:rowOff>
    </xdr:to>
    <xdr:sp>
      <xdr:nvSpPr>
        <xdr:cNvPr id="34" name="TextBox 48"/>
        <xdr:cNvSpPr txBox="1">
          <a:spLocks noChangeArrowheads="1"/>
        </xdr:cNvSpPr>
      </xdr:nvSpPr>
      <xdr:spPr>
        <a:xfrm>
          <a:off x="295275" y="35909250"/>
          <a:ext cx="852487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0</xdr:colOff>
      <xdr:row>77</xdr:row>
      <xdr:rowOff>9525</xdr:rowOff>
    </xdr:from>
    <xdr:ext cx="8467725" cy="371475"/>
    <xdr:sp>
      <xdr:nvSpPr>
        <xdr:cNvPr id="35" name="TextBox 56"/>
        <xdr:cNvSpPr txBox="1">
          <a:spLocks noChangeArrowheads="1"/>
        </xdr:cNvSpPr>
      </xdr:nvSpPr>
      <xdr:spPr>
        <a:xfrm>
          <a:off x="295275" y="16306800"/>
          <a:ext cx="8467725" cy="371475"/>
        </a:xfrm>
        <a:prstGeom prst="rect">
          <a:avLst/>
        </a:prstGeom>
        <a:noFill/>
        <a:ln w="9525" cmpd="sng">
          <a:noFill/>
        </a:ln>
      </xdr:spPr>
      <xdr:txBody>
        <a:bodyPr vertOverflow="clip" wrap="square"/>
        <a:p>
          <a:pPr algn="l">
            <a:defRPr/>
          </a:pPr>
          <a:r>
            <a:rPr lang="en-US" cap="none" sz="1000" b="0" i="0" u="none" baseline="0"/>
            <a:t>There were no items affectings assets, liabilities, equity, net income or cash flows that are unusual because of their nature, size or incidence during the financial period under review.</a:t>
          </a:r>
        </a:p>
      </xdr:txBody>
    </xdr:sp>
    <xdr:clientData/>
  </xdr:oneCellAnchor>
  <xdr:oneCellAnchor>
    <xdr:from>
      <xdr:col>1</xdr:col>
      <xdr:colOff>142875</xdr:colOff>
      <xdr:row>170</xdr:row>
      <xdr:rowOff>0</xdr:rowOff>
    </xdr:from>
    <xdr:ext cx="95250" cy="238125"/>
    <xdr:sp>
      <xdr:nvSpPr>
        <xdr:cNvPr id="36" name="TextBox 57"/>
        <xdr:cNvSpPr txBox="1">
          <a:spLocks noChangeArrowheads="1"/>
        </xdr:cNvSpPr>
      </xdr:nvSpPr>
      <xdr:spPr>
        <a:xfrm>
          <a:off x="438150" y="35909250"/>
          <a:ext cx="95250"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847725</xdr:colOff>
      <xdr:row>170</xdr:row>
      <xdr:rowOff>0</xdr:rowOff>
    </xdr:from>
    <xdr:ext cx="104775" cy="238125"/>
    <xdr:sp>
      <xdr:nvSpPr>
        <xdr:cNvPr id="37" name="TextBox 58"/>
        <xdr:cNvSpPr txBox="1">
          <a:spLocks noChangeArrowheads="1"/>
        </xdr:cNvSpPr>
      </xdr:nvSpPr>
      <xdr:spPr>
        <a:xfrm>
          <a:off x="1828800" y="35909250"/>
          <a:ext cx="104775"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371475</xdr:colOff>
      <xdr:row>170</xdr:row>
      <xdr:rowOff>0</xdr:rowOff>
    </xdr:from>
    <xdr:ext cx="95250" cy="238125"/>
    <xdr:sp>
      <xdr:nvSpPr>
        <xdr:cNvPr id="38" name="TextBox 62"/>
        <xdr:cNvSpPr txBox="1">
          <a:spLocks noChangeArrowheads="1"/>
        </xdr:cNvSpPr>
      </xdr:nvSpPr>
      <xdr:spPr>
        <a:xfrm>
          <a:off x="666750" y="35909250"/>
          <a:ext cx="95250"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170</xdr:row>
      <xdr:rowOff>0</xdr:rowOff>
    </xdr:from>
    <xdr:ext cx="104775" cy="190500"/>
    <xdr:sp>
      <xdr:nvSpPr>
        <xdr:cNvPr id="39" name="TextBox 64"/>
        <xdr:cNvSpPr txBox="1">
          <a:spLocks noChangeArrowheads="1"/>
        </xdr:cNvSpPr>
      </xdr:nvSpPr>
      <xdr:spPr>
        <a:xfrm>
          <a:off x="295275" y="35909250"/>
          <a:ext cx="104775" cy="1905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333375</xdr:colOff>
      <xdr:row>170</xdr:row>
      <xdr:rowOff>0</xdr:rowOff>
    </xdr:from>
    <xdr:ext cx="95250" cy="238125"/>
    <xdr:sp>
      <xdr:nvSpPr>
        <xdr:cNvPr id="40" name="TextBox 65"/>
        <xdr:cNvSpPr txBox="1">
          <a:spLocks noChangeArrowheads="1"/>
        </xdr:cNvSpPr>
      </xdr:nvSpPr>
      <xdr:spPr>
        <a:xfrm>
          <a:off x="628650" y="35909250"/>
          <a:ext cx="95250"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170</xdr:row>
      <xdr:rowOff>0</xdr:rowOff>
    </xdr:from>
    <xdr:ext cx="104775" cy="190500"/>
    <xdr:sp>
      <xdr:nvSpPr>
        <xdr:cNvPr id="41" name="TextBox 66"/>
        <xdr:cNvSpPr txBox="1">
          <a:spLocks noChangeArrowheads="1"/>
        </xdr:cNvSpPr>
      </xdr:nvSpPr>
      <xdr:spPr>
        <a:xfrm>
          <a:off x="295275" y="35909250"/>
          <a:ext cx="104775" cy="1905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163</xdr:row>
      <xdr:rowOff>0</xdr:rowOff>
    </xdr:from>
    <xdr:ext cx="3695700" cy="209550"/>
    <xdr:sp>
      <xdr:nvSpPr>
        <xdr:cNvPr id="42" name="TextBox 68"/>
        <xdr:cNvSpPr txBox="1">
          <a:spLocks noChangeArrowheads="1"/>
        </xdr:cNvSpPr>
      </xdr:nvSpPr>
      <xdr:spPr>
        <a:xfrm>
          <a:off x="295275" y="34480500"/>
          <a:ext cx="3695700" cy="209550"/>
        </a:xfrm>
        <a:prstGeom prst="rect">
          <a:avLst/>
        </a:prstGeom>
        <a:noFill/>
        <a:ln w="9525" cmpd="sng">
          <a:noFill/>
        </a:ln>
      </xdr:spPr>
      <xdr:txBody>
        <a:bodyPr vertOverflow="clip" wrap="square">
          <a:spAutoFit/>
        </a:bodyPr>
        <a:p>
          <a:pPr algn="l">
            <a:defRPr/>
          </a:pPr>
          <a:r>
            <a:rPr lang="en-US" cap="none" sz="1000" b="0" i="0" u="none" baseline="0"/>
            <a:t>There are no material contingent liabilities as at the date of this report.</a:t>
          </a:r>
        </a:p>
      </xdr:txBody>
    </xdr:sp>
    <xdr:clientData/>
  </xdr:oneCellAnchor>
  <xdr:oneCellAnchor>
    <xdr:from>
      <xdr:col>1</xdr:col>
      <xdr:colOff>0</xdr:colOff>
      <xdr:row>123</xdr:row>
      <xdr:rowOff>0</xdr:rowOff>
    </xdr:from>
    <xdr:ext cx="6372225" cy="209550"/>
    <xdr:sp>
      <xdr:nvSpPr>
        <xdr:cNvPr id="43" name="TextBox 71"/>
        <xdr:cNvSpPr txBox="1">
          <a:spLocks noChangeArrowheads="1"/>
        </xdr:cNvSpPr>
      </xdr:nvSpPr>
      <xdr:spPr>
        <a:xfrm>
          <a:off x="295275" y="26127075"/>
          <a:ext cx="6372225" cy="209550"/>
        </a:xfrm>
        <a:prstGeom prst="rect">
          <a:avLst/>
        </a:prstGeom>
        <a:noFill/>
        <a:ln w="9525" cmpd="sng">
          <a:noFill/>
        </a:ln>
      </xdr:spPr>
      <xdr:txBody>
        <a:bodyPr vertOverflow="clip" wrap="square">
          <a:spAutoFit/>
        </a:bodyPr>
        <a:p>
          <a:pPr algn="l">
            <a:defRPr/>
          </a:pPr>
          <a:r>
            <a:rPr lang="en-US" cap="none" sz="1000" b="0" i="0" u="none" baseline="0"/>
            <a:t>Segmental information for the financial period 9 months ended 30 September 2003 and 30 September 2002 are as follows:</a:t>
          </a:r>
        </a:p>
      </xdr:txBody>
    </xdr:sp>
    <xdr:clientData/>
  </xdr:oneCellAnchor>
  <xdr:oneCellAnchor>
    <xdr:from>
      <xdr:col>1</xdr:col>
      <xdr:colOff>0</xdr:colOff>
      <xdr:row>170</xdr:row>
      <xdr:rowOff>0</xdr:rowOff>
    </xdr:from>
    <xdr:ext cx="104775" cy="190500"/>
    <xdr:sp>
      <xdr:nvSpPr>
        <xdr:cNvPr id="44" name="TextBox 73"/>
        <xdr:cNvSpPr txBox="1">
          <a:spLocks noChangeArrowheads="1"/>
        </xdr:cNvSpPr>
      </xdr:nvSpPr>
      <xdr:spPr>
        <a:xfrm>
          <a:off x="295275" y="35909250"/>
          <a:ext cx="104775" cy="1905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9525</xdr:colOff>
      <xdr:row>158</xdr:row>
      <xdr:rowOff>0</xdr:rowOff>
    </xdr:from>
    <xdr:ext cx="5476875" cy="209550"/>
    <xdr:sp>
      <xdr:nvSpPr>
        <xdr:cNvPr id="45" name="TextBox 74"/>
        <xdr:cNvSpPr txBox="1">
          <a:spLocks noChangeArrowheads="1"/>
        </xdr:cNvSpPr>
      </xdr:nvSpPr>
      <xdr:spPr>
        <a:xfrm>
          <a:off x="304800" y="33451800"/>
          <a:ext cx="5476875" cy="209550"/>
        </a:xfrm>
        <a:prstGeom prst="rect">
          <a:avLst/>
        </a:prstGeom>
        <a:noFill/>
        <a:ln w="9525" cmpd="sng">
          <a:noFill/>
        </a:ln>
      </xdr:spPr>
      <xdr:txBody>
        <a:bodyPr vertOverflow="clip" wrap="square">
          <a:spAutoFit/>
        </a:bodyPr>
        <a:p>
          <a:pPr algn="l">
            <a:defRPr/>
          </a:pPr>
          <a:r>
            <a:rPr lang="en-US" cap="none" sz="1000" b="0" i="0" u="none" baseline="0"/>
            <a:t>There were no changes in the composition of the Group for the current quarter and financial year to date.</a:t>
          </a:r>
        </a:p>
      </xdr:txBody>
    </xdr:sp>
    <xdr:clientData/>
  </xdr:oneCellAnchor>
  <xdr:oneCellAnchor>
    <xdr:from>
      <xdr:col>1</xdr:col>
      <xdr:colOff>333375</xdr:colOff>
      <xdr:row>170</xdr:row>
      <xdr:rowOff>0</xdr:rowOff>
    </xdr:from>
    <xdr:ext cx="95250" cy="238125"/>
    <xdr:sp>
      <xdr:nvSpPr>
        <xdr:cNvPr id="46" name="TextBox 76"/>
        <xdr:cNvSpPr txBox="1">
          <a:spLocks noChangeArrowheads="1"/>
        </xdr:cNvSpPr>
      </xdr:nvSpPr>
      <xdr:spPr>
        <a:xfrm>
          <a:off x="628650" y="35909250"/>
          <a:ext cx="95250"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314325</xdr:colOff>
      <xdr:row>170</xdr:row>
      <xdr:rowOff>0</xdr:rowOff>
    </xdr:from>
    <xdr:ext cx="104775" cy="238125"/>
    <xdr:sp>
      <xdr:nvSpPr>
        <xdr:cNvPr id="47" name="TextBox 77"/>
        <xdr:cNvSpPr txBox="1">
          <a:spLocks noChangeArrowheads="1"/>
        </xdr:cNvSpPr>
      </xdr:nvSpPr>
      <xdr:spPr>
        <a:xfrm>
          <a:off x="609600" y="35909250"/>
          <a:ext cx="104775"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371475</xdr:colOff>
      <xdr:row>77</xdr:row>
      <xdr:rowOff>142875</xdr:rowOff>
    </xdr:from>
    <xdr:ext cx="95250" cy="238125"/>
    <xdr:sp>
      <xdr:nvSpPr>
        <xdr:cNvPr id="48" name="TextBox 82"/>
        <xdr:cNvSpPr txBox="1">
          <a:spLocks noChangeArrowheads="1"/>
        </xdr:cNvSpPr>
      </xdr:nvSpPr>
      <xdr:spPr>
        <a:xfrm>
          <a:off x="666750" y="16440150"/>
          <a:ext cx="95250"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9525</xdr:colOff>
      <xdr:row>67</xdr:row>
      <xdr:rowOff>0</xdr:rowOff>
    </xdr:from>
    <xdr:ext cx="6867525" cy="209550"/>
    <xdr:sp>
      <xdr:nvSpPr>
        <xdr:cNvPr id="49" name="TextBox 83"/>
        <xdr:cNvSpPr txBox="1">
          <a:spLocks noChangeArrowheads="1"/>
        </xdr:cNvSpPr>
      </xdr:nvSpPr>
      <xdr:spPr>
        <a:xfrm>
          <a:off x="304800" y="14239875"/>
          <a:ext cx="6867525" cy="209550"/>
        </a:xfrm>
        <a:prstGeom prst="rect">
          <a:avLst/>
        </a:prstGeom>
        <a:noFill/>
        <a:ln w="9525" cmpd="sng">
          <a:noFill/>
        </a:ln>
      </xdr:spPr>
      <xdr:txBody>
        <a:bodyPr vertOverflow="clip" wrap="square"/>
        <a:p>
          <a:pPr algn="l">
            <a:defRPr/>
          </a:pPr>
          <a:r>
            <a:rPr lang="en-US" cap="none" sz="1000" b="0" i="0" u="none" baseline="0"/>
            <a:t>The latest audited annual financial statements for year ended 31 December 2002 were not subject to any qualification.</a:t>
          </a:r>
        </a:p>
      </xdr:txBody>
    </xdr:sp>
    <xdr:clientData/>
  </xdr:oneCellAnchor>
  <xdr:oneCellAnchor>
    <xdr:from>
      <xdr:col>1</xdr:col>
      <xdr:colOff>0</xdr:colOff>
      <xdr:row>72</xdr:row>
      <xdr:rowOff>9525</xdr:rowOff>
    </xdr:from>
    <xdr:ext cx="6867525" cy="190500"/>
    <xdr:sp>
      <xdr:nvSpPr>
        <xdr:cNvPr id="50" name="TextBox 84"/>
        <xdr:cNvSpPr txBox="1">
          <a:spLocks noChangeArrowheads="1"/>
        </xdr:cNvSpPr>
      </xdr:nvSpPr>
      <xdr:spPr>
        <a:xfrm>
          <a:off x="295275" y="15278100"/>
          <a:ext cx="6867525" cy="190500"/>
        </a:xfrm>
        <a:prstGeom prst="rect">
          <a:avLst/>
        </a:prstGeom>
        <a:noFill/>
        <a:ln w="9525" cmpd="sng">
          <a:noFill/>
        </a:ln>
      </xdr:spPr>
      <xdr:txBody>
        <a:bodyPr vertOverflow="clip" wrap="square"/>
        <a:p>
          <a:pPr algn="l">
            <a:defRPr/>
          </a:pPr>
          <a:r>
            <a:rPr lang="en-US" cap="none" sz="1000" b="0" i="0" u="none" baseline="0"/>
            <a:t>The operations of the Group were not affected by any seasonal or cyclical factors.</a:t>
          </a:r>
        </a:p>
      </xdr:txBody>
    </xdr:sp>
    <xdr:clientData/>
  </xdr:oneCellAnchor>
  <xdr:oneCellAnchor>
    <xdr:from>
      <xdr:col>1</xdr:col>
      <xdr:colOff>0</xdr:colOff>
      <xdr:row>83</xdr:row>
      <xdr:rowOff>9525</xdr:rowOff>
    </xdr:from>
    <xdr:ext cx="8458200" cy="200025"/>
    <xdr:sp>
      <xdr:nvSpPr>
        <xdr:cNvPr id="51" name="TextBox 85"/>
        <xdr:cNvSpPr txBox="1">
          <a:spLocks noChangeArrowheads="1"/>
        </xdr:cNvSpPr>
      </xdr:nvSpPr>
      <xdr:spPr>
        <a:xfrm>
          <a:off x="295275" y="17545050"/>
          <a:ext cx="8458200" cy="200025"/>
        </a:xfrm>
        <a:prstGeom prst="rect">
          <a:avLst/>
        </a:prstGeom>
        <a:noFill/>
        <a:ln w="9525" cmpd="sng">
          <a:noFill/>
        </a:ln>
      </xdr:spPr>
      <xdr:txBody>
        <a:bodyPr vertOverflow="clip" wrap="square"/>
        <a:p>
          <a:pPr algn="l">
            <a:defRPr/>
          </a:pPr>
          <a:r>
            <a:rPr lang="en-US" cap="none" sz="1000" b="0" i="0" u="none" baseline="0"/>
            <a:t>There were no material changes in the nature and amount of estimates reported in prior financial years that have a material effect in the current quarter.</a:t>
          </a:r>
        </a:p>
      </xdr:txBody>
    </xdr:sp>
    <xdr:clientData/>
  </xdr:oneCellAnchor>
  <xdr:oneCellAnchor>
    <xdr:from>
      <xdr:col>1</xdr:col>
      <xdr:colOff>0</xdr:colOff>
      <xdr:row>100</xdr:row>
      <xdr:rowOff>0</xdr:rowOff>
    </xdr:from>
    <xdr:ext cx="8496300" cy="2705100"/>
    <xdr:sp>
      <xdr:nvSpPr>
        <xdr:cNvPr id="52" name="TextBox 86"/>
        <xdr:cNvSpPr txBox="1">
          <a:spLocks noChangeArrowheads="1"/>
        </xdr:cNvSpPr>
      </xdr:nvSpPr>
      <xdr:spPr>
        <a:xfrm flipH="1">
          <a:off x="295275" y="21459825"/>
          <a:ext cx="8496300" cy="2705100"/>
        </a:xfrm>
        <a:prstGeom prst="rect">
          <a:avLst/>
        </a:prstGeom>
        <a:noFill/>
        <a:ln w="9525" cmpd="sng">
          <a:noFill/>
        </a:ln>
      </xdr:spPr>
      <xdr:txBody>
        <a:bodyPr vertOverflow="clip" wrap="square"/>
        <a:p>
          <a:pPr algn="l">
            <a:defRPr/>
          </a:pPr>
          <a:r>
            <a:rPr lang="en-US" cap="none" sz="1000" b="0" i="0" u="none" baseline="0"/>
            <a:t>On 24 March 2003, the Company made a bonus issue of 12,450,000 new ordinary shares of RM1.00 each to the existing shareholders of the Company on the basis of approximately 5.79 new ordinary shares for every one existing ordinary share held by the capitalisation of RM12,450,000 out of retained profits.
On 30 May 2003, the Company acquired landed properties from IFCA Software (Asia) Sdn Bhd for a total consideration of RM 5,777,000 satisified by the issuance of 5,777,000 new ordinary shares of RM1.00 each by the Company .
On 30 May 2003, the Company split its entire issued and paid-up share capital of RM20,377,000 representing 20,377,000 ordinary shares of RM1.00 each into 203,770,000 new ordinary shares of RM0.10 each.
On 25 June 2003, the Company issued its prospectus for the issue of 72,430,000 new ordinary shares of RM0.10 each at an issue price of RM0.20 per ordinary share by way of private placement and public issue payable in full on application in connection with the listing of the Company's shares on the MESDAQ Market of the Kuala Lumpur Stock Exchange.
Other than as disclosed above, there were no issuance and repayment of debt securities, share buy-back, share cancellation, shares held as treasury shares and resale of treasury shares for the current financial period under review.</a:t>
          </a:r>
        </a:p>
      </xdr:txBody>
    </xdr:sp>
    <xdr:clientData/>
  </xdr:oneCellAnchor>
  <xdr:oneCellAnchor>
    <xdr:from>
      <xdr:col>1</xdr:col>
      <xdr:colOff>0</xdr:colOff>
      <xdr:row>118</xdr:row>
      <xdr:rowOff>0</xdr:rowOff>
    </xdr:from>
    <xdr:ext cx="6029325" cy="200025"/>
    <xdr:sp>
      <xdr:nvSpPr>
        <xdr:cNvPr id="53" name="TextBox 87"/>
        <xdr:cNvSpPr txBox="1">
          <a:spLocks noChangeArrowheads="1"/>
        </xdr:cNvSpPr>
      </xdr:nvSpPr>
      <xdr:spPr>
        <a:xfrm>
          <a:off x="295275" y="25098375"/>
          <a:ext cx="6029325" cy="200025"/>
        </a:xfrm>
        <a:prstGeom prst="rect">
          <a:avLst/>
        </a:prstGeom>
        <a:noFill/>
        <a:ln w="9525" cmpd="sng">
          <a:noFill/>
        </a:ln>
      </xdr:spPr>
      <xdr:txBody>
        <a:bodyPr vertOverflow="clip" wrap="square"/>
        <a:p>
          <a:pPr algn="l">
            <a:defRPr/>
          </a:pPr>
          <a:r>
            <a:rPr lang="en-US" cap="none" sz="1000" b="0" i="0" u="none" baseline="0"/>
            <a:t>No dividends has been paid or declared by the Company for the quarter under review.</a:t>
          </a:r>
        </a:p>
      </xdr:txBody>
    </xdr:sp>
    <xdr:clientData/>
  </xdr:oneCellAnchor>
  <xdr:oneCellAnchor>
    <xdr:from>
      <xdr:col>1</xdr:col>
      <xdr:colOff>0</xdr:colOff>
      <xdr:row>168</xdr:row>
      <xdr:rowOff>9525</xdr:rowOff>
    </xdr:from>
    <xdr:ext cx="6029325" cy="190500"/>
    <xdr:sp>
      <xdr:nvSpPr>
        <xdr:cNvPr id="54" name="TextBox 88"/>
        <xdr:cNvSpPr txBox="1">
          <a:spLocks noChangeArrowheads="1"/>
        </xdr:cNvSpPr>
      </xdr:nvSpPr>
      <xdr:spPr>
        <a:xfrm>
          <a:off x="295275" y="35518725"/>
          <a:ext cx="6029325" cy="190500"/>
        </a:xfrm>
        <a:prstGeom prst="rect">
          <a:avLst/>
        </a:prstGeom>
        <a:noFill/>
        <a:ln w="9525" cmpd="sng">
          <a:noFill/>
        </a:ln>
      </xdr:spPr>
      <xdr:txBody>
        <a:bodyPr vertOverflow="clip" wrap="square"/>
        <a:p>
          <a:pPr algn="l">
            <a:defRPr/>
          </a:pPr>
          <a:r>
            <a:rPr lang="en-US" cap="none" sz="1000" b="0" i="0" u="none" baseline="0"/>
            <a:t>There are no material capital commitments as at the date of this report.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116</xdr:row>
      <xdr:rowOff>0</xdr:rowOff>
    </xdr:from>
    <xdr:to>
      <xdr:col>14</xdr:col>
      <xdr:colOff>685800</xdr:colOff>
      <xdr:row>116</xdr:row>
      <xdr:rowOff>0</xdr:rowOff>
    </xdr:to>
    <xdr:sp>
      <xdr:nvSpPr>
        <xdr:cNvPr id="1" name="TextBox 1"/>
        <xdr:cNvSpPr txBox="1">
          <a:spLocks noChangeArrowheads="1"/>
        </xdr:cNvSpPr>
      </xdr:nvSpPr>
      <xdr:spPr>
        <a:xfrm>
          <a:off x="295275" y="247935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These are secured by way of charges on the Company's properties, corporate guarantee from the ultimate holding company, pledge of fixed deposits and joint and several guarantee by the directors and shareholders.</a:t>
          </a:r>
        </a:p>
      </xdr:txBody>
    </xdr:sp>
    <xdr:clientData/>
  </xdr:twoCellAnchor>
  <xdr:twoCellAnchor>
    <xdr:from>
      <xdr:col>2</xdr:col>
      <xdr:colOff>9525</xdr:colOff>
      <xdr:row>114</xdr:row>
      <xdr:rowOff>0</xdr:rowOff>
    </xdr:from>
    <xdr:to>
      <xdr:col>14</xdr:col>
      <xdr:colOff>685800</xdr:colOff>
      <xdr:row>114</xdr:row>
      <xdr:rowOff>0</xdr:rowOff>
    </xdr:to>
    <xdr:sp>
      <xdr:nvSpPr>
        <xdr:cNvPr id="2" name="TextBox 2"/>
        <xdr:cNvSpPr txBox="1">
          <a:spLocks noChangeArrowheads="1"/>
        </xdr:cNvSpPr>
      </xdr:nvSpPr>
      <xdr:spPr>
        <a:xfrm>
          <a:off x="990600" y="24384000"/>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Stocks and finished goods are valued at the lower of cost and net realisable value.  Cost comprises purchase price including import duties where relevant, handling, transport and other directly attributable costs and in the case of finished goods includes direct cost of production, production and other overheads attributable to present location.</a:t>
          </a:r>
        </a:p>
      </xdr:txBody>
    </xdr:sp>
    <xdr:clientData/>
  </xdr:twoCellAnchor>
  <xdr:twoCellAnchor>
    <xdr:from>
      <xdr:col>1</xdr:col>
      <xdr:colOff>285750</xdr:colOff>
      <xdr:row>4</xdr:row>
      <xdr:rowOff>0</xdr:rowOff>
    </xdr:from>
    <xdr:to>
      <xdr:col>14</xdr:col>
      <xdr:colOff>685800</xdr:colOff>
      <xdr:row>4</xdr:row>
      <xdr:rowOff>0</xdr:rowOff>
    </xdr:to>
    <xdr:sp>
      <xdr:nvSpPr>
        <xdr:cNvPr id="3" name="TextBox 4"/>
        <xdr:cNvSpPr txBox="1">
          <a:spLocks noChangeArrowheads="1"/>
        </xdr:cNvSpPr>
      </xdr:nvSpPr>
      <xdr:spPr>
        <a:xfrm>
          <a:off x="581025" y="847725"/>
          <a:ext cx="10982325" cy="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financial statements have been prepared in accordance with the applicable approved accounting standards in Malaysia.</a:t>
          </a:r>
        </a:p>
      </xdr:txBody>
    </xdr:sp>
    <xdr:clientData/>
  </xdr:twoCellAnchor>
  <xdr:twoCellAnchor>
    <xdr:from>
      <xdr:col>2</xdr:col>
      <xdr:colOff>9525</xdr:colOff>
      <xdr:row>4</xdr:row>
      <xdr:rowOff>0</xdr:rowOff>
    </xdr:from>
    <xdr:to>
      <xdr:col>14</xdr:col>
      <xdr:colOff>685800</xdr:colOff>
      <xdr:row>4</xdr:row>
      <xdr:rowOff>0</xdr:rowOff>
    </xdr:to>
    <xdr:sp>
      <xdr:nvSpPr>
        <xdr:cNvPr id="4" name="TextBox 5"/>
        <xdr:cNvSpPr txBox="1">
          <a:spLocks noChangeArrowheads="1"/>
        </xdr:cNvSpPr>
      </xdr:nvSpPr>
      <xdr:spPr>
        <a:xfrm>
          <a:off x="990600" y="847725"/>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Depreciation is calculated  on a  straight  line  basis  over  the expected useful lives of the property, plant and equipment concerned. The principal annual rates used for this purpose are as follows:-</a:t>
          </a:r>
        </a:p>
      </xdr:txBody>
    </xdr:sp>
    <xdr:clientData/>
  </xdr:twoCellAnchor>
  <xdr:twoCellAnchor>
    <xdr:from>
      <xdr:col>2</xdr:col>
      <xdr:colOff>0</xdr:colOff>
      <xdr:row>114</xdr:row>
      <xdr:rowOff>0</xdr:rowOff>
    </xdr:from>
    <xdr:to>
      <xdr:col>14</xdr:col>
      <xdr:colOff>685800</xdr:colOff>
      <xdr:row>114</xdr:row>
      <xdr:rowOff>0</xdr:rowOff>
    </xdr:to>
    <xdr:sp>
      <xdr:nvSpPr>
        <xdr:cNvPr id="5" name="TextBox 6"/>
        <xdr:cNvSpPr txBox="1">
          <a:spLocks noChangeArrowheads="1"/>
        </xdr:cNvSpPr>
      </xdr:nvSpPr>
      <xdr:spPr>
        <a:xfrm>
          <a:off x="981075" y="24384000"/>
          <a:ext cx="10582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Deferred taxation is provided under the liability method for all material timing differences except where there is reasonable evidence that these timing differences will not reverse in the foreseeable future.</a:t>
          </a:r>
        </a:p>
      </xdr:txBody>
    </xdr:sp>
    <xdr:clientData/>
  </xdr:twoCellAnchor>
  <xdr:twoCellAnchor>
    <xdr:from>
      <xdr:col>2</xdr:col>
      <xdr:colOff>0</xdr:colOff>
      <xdr:row>114</xdr:row>
      <xdr:rowOff>0</xdr:rowOff>
    </xdr:from>
    <xdr:to>
      <xdr:col>14</xdr:col>
      <xdr:colOff>685800</xdr:colOff>
      <xdr:row>114</xdr:row>
      <xdr:rowOff>0</xdr:rowOff>
    </xdr:to>
    <xdr:sp>
      <xdr:nvSpPr>
        <xdr:cNvPr id="6" name="TextBox 7"/>
        <xdr:cNvSpPr txBox="1">
          <a:spLocks noChangeArrowheads="1"/>
        </xdr:cNvSpPr>
      </xdr:nvSpPr>
      <xdr:spPr>
        <a:xfrm>
          <a:off x="981075" y="24384000"/>
          <a:ext cx="10582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All gains and losses on exchange are taken to income statement.</a:t>
          </a:r>
        </a:p>
      </xdr:txBody>
    </xdr:sp>
    <xdr:clientData/>
  </xdr:twoCellAnchor>
  <xdr:twoCellAnchor>
    <xdr:from>
      <xdr:col>1</xdr:col>
      <xdr:colOff>9525</xdr:colOff>
      <xdr:row>114</xdr:row>
      <xdr:rowOff>0</xdr:rowOff>
    </xdr:from>
    <xdr:to>
      <xdr:col>14</xdr:col>
      <xdr:colOff>685800</xdr:colOff>
      <xdr:row>114</xdr:row>
      <xdr:rowOff>0</xdr:rowOff>
    </xdr:to>
    <xdr:sp>
      <xdr:nvSpPr>
        <xdr:cNvPr id="7" name="TextBox 8"/>
        <xdr:cNvSpPr txBox="1">
          <a:spLocks noChangeArrowheads="1"/>
        </xdr:cNvSpPr>
      </xdr:nvSpPr>
      <xdr:spPr>
        <a:xfrm>
          <a:off x="304800" y="24384000"/>
          <a:ext cx="11258550" cy="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Revenue represents sales at invoiced values less returns and discount allowed. </a:t>
          </a:r>
        </a:p>
      </xdr:txBody>
    </xdr:sp>
    <xdr:clientData/>
  </xdr:twoCellAnchor>
  <xdr:twoCellAnchor>
    <xdr:from>
      <xdr:col>1</xdr:col>
      <xdr:colOff>0</xdr:colOff>
      <xdr:row>108</xdr:row>
      <xdr:rowOff>0</xdr:rowOff>
    </xdr:from>
    <xdr:to>
      <xdr:col>8</xdr:col>
      <xdr:colOff>419100</xdr:colOff>
      <xdr:row>108</xdr:row>
      <xdr:rowOff>0</xdr:rowOff>
    </xdr:to>
    <xdr:sp>
      <xdr:nvSpPr>
        <xdr:cNvPr id="8" name="TextBox 9"/>
        <xdr:cNvSpPr txBox="1">
          <a:spLocks noChangeArrowheads="1"/>
        </xdr:cNvSpPr>
      </xdr:nvSpPr>
      <xdr:spPr>
        <a:xfrm>
          <a:off x="295275" y="23183850"/>
          <a:ext cx="64484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with Company in which certain directors of the Company are also directors and/or shareholders :-</a:t>
          </a:r>
        </a:p>
      </xdr:txBody>
    </xdr:sp>
    <xdr:clientData/>
  </xdr:twoCellAnchor>
  <xdr:twoCellAnchor>
    <xdr:from>
      <xdr:col>1</xdr:col>
      <xdr:colOff>0</xdr:colOff>
      <xdr:row>117</xdr:row>
      <xdr:rowOff>0</xdr:rowOff>
    </xdr:from>
    <xdr:to>
      <xdr:col>14</xdr:col>
      <xdr:colOff>685800</xdr:colOff>
      <xdr:row>117</xdr:row>
      <xdr:rowOff>0</xdr:rowOff>
    </xdr:to>
    <xdr:sp>
      <xdr:nvSpPr>
        <xdr:cNvPr id="9" name="TextBox 10"/>
        <xdr:cNvSpPr txBox="1">
          <a:spLocks noChangeArrowheads="1"/>
        </xdr:cNvSpPr>
      </xdr:nvSpPr>
      <xdr:spPr>
        <a:xfrm>
          <a:off x="295275" y="250031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Certain comparative figures have been adjusted where necessary in order to conform with the  presentation of the current year.</a:t>
          </a:r>
        </a:p>
      </xdr:txBody>
    </xdr:sp>
    <xdr:clientData/>
  </xdr:twoCellAnchor>
  <xdr:twoCellAnchor>
    <xdr:from>
      <xdr:col>1</xdr:col>
      <xdr:colOff>9525</xdr:colOff>
      <xdr:row>116</xdr:row>
      <xdr:rowOff>0</xdr:rowOff>
    </xdr:from>
    <xdr:to>
      <xdr:col>14</xdr:col>
      <xdr:colOff>685800</xdr:colOff>
      <xdr:row>116</xdr:row>
      <xdr:rowOff>0</xdr:rowOff>
    </xdr:to>
    <xdr:sp>
      <xdr:nvSpPr>
        <xdr:cNvPr id="10" name="TextBox 11"/>
        <xdr:cNvSpPr txBox="1">
          <a:spLocks noChangeArrowheads="1"/>
        </xdr:cNvSpPr>
      </xdr:nvSpPr>
      <xdr:spPr>
        <a:xfrm>
          <a:off x="304800" y="24793575"/>
          <a:ext cx="112585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are obtained from various banks at annual rates of interest ranging from 1.75% to 2% above base lending rates or the SMI funding rate or ECOP rate.
</a:t>
          </a:r>
        </a:p>
      </xdr:txBody>
    </xdr:sp>
    <xdr:clientData/>
  </xdr:twoCellAnchor>
  <xdr:twoCellAnchor>
    <xdr:from>
      <xdr:col>1</xdr:col>
      <xdr:colOff>0</xdr:colOff>
      <xdr:row>117</xdr:row>
      <xdr:rowOff>0</xdr:rowOff>
    </xdr:from>
    <xdr:to>
      <xdr:col>14</xdr:col>
      <xdr:colOff>685800</xdr:colOff>
      <xdr:row>117</xdr:row>
      <xdr:rowOff>0</xdr:rowOff>
    </xdr:to>
    <xdr:sp>
      <xdr:nvSpPr>
        <xdr:cNvPr id="11" name="TextBox 12"/>
        <xdr:cNvSpPr txBox="1">
          <a:spLocks noChangeArrowheads="1"/>
        </xdr:cNvSpPr>
      </xdr:nvSpPr>
      <xdr:spPr>
        <a:xfrm>
          <a:off x="295275" y="250031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Authorised capital expenditure not provided for in the</a:t>
          </a:r>
        </a:p>
      </xdr:txBody>
    </xdr:sp>
    <xdr:clientData/>
  </xdr:twoCellAnchor>
  <xdr:twoCellAnchor>
    <xdr:from>
      <xdr:col>0</xdr:col>
      <xdr:colOff>219075</xdr:colOff>
      <xdr:row>116</xdr:row>
      <xdr:rowOff>0</xdr:rowOff>
    </xdr:from>
    <xdr:to>
      <xdr:col>14</xdr:col>
      <xdr:colOff>685800</xdr:colOff>
      <xdr:row>116</xdr:row>
      <xdr:rowOff>0</xdr:rowOff>
    </xdr:to>
    <xdr:sp>
      <xdr:nvSpPr>
        <xdr:cNvPr id="12" name="TextBox 13"/>
        <xdr:cNvSpPr txBox="1">
          <a:spLocks noChangeArrowheads="1"/>
        </xdr:cNvSpPr>
      </xdr:nvSpPr>
      <xdr:spPr>
        <a:xfrm>
          <a:off x="219075" y="24793575"/>
          <a:ext cx="11344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revaluation of the Company's land and building were based upon valuations carried out by an independent firm of professional valuers using open market value basis.</a:t>
          </a:r>
        </a:p>
      </xdr:txBody>
    </xdr:sp>
    <xdr:clientData/>
  </xdr:twoCellAnchor>
  <xdr:twoCellAnchor>
    <xdr:from>
      <xdr:col>1</xdr:col>
      <xdr:colOff>9525</xdr:colOff>
      <xdr:row>116</xdr:row>
      <xdr:rowOff>0</xdr:rowOff>
    </xdr:from>
    <xdr:to>
      <xdr:col>14</xdr:col>
      <xdr:colOff>685800</xdr:colOff>
      <xdr:row>116</xdr:row>
      <xdr:rowOff>0</xdr:rowOff>
    </xdr:to>
    <xdr:sp>
      <xdr:nvSpPr>
        <xdr:cNvPr id="13" name="TextBox 14"/>
        <xdr:cNvSpPr txBox="1">
          <a:spLocks noChangeArrowheads="1"/>
        </xdr:cNvSpPr>
      </xdr:nvSpPr>
      <xdr:spPr>
        <a:xfrm>
          <a:off x="304800" y="24793575"/>
          <a:ext cx="112585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If the properties under valuation are stated in the financial statements at cost, their net book value would have been as follows :</a:t>
          </a:r>
        </a:p>
      </xdr:txBody>
    </xdr:sp>
    <xdr:clientData/>
  </xdr:twoCellAnchor>
  <xdr:twoCellAnchor>
    <xdr:from>
      <xdr:col>1</xdr:col>
      <xdr:colOff>0</xdr:colOff>
      <xdr:row>116</xdr:row>
      <xdr:rowOff>0</xdr:rowOff>
    </xdr:from>
    <xdr:to>
      <xdr:col>14</xdr:col>
      <xdr:colOff>685800</xdr:colOff>
      <xdr:row>116</xdr:row>
      <xdr:rowOff>0</xdr:rowOff>
    </xdr:to>
    <xdr:sp>
      <xdr:nvSpPr>
        <xdr:cNvPr id="14" name="TextBox 15"/>
        <xdr:cNvSpPr txBox="1">
          <a:spLocks noChangeArrowheads="1"/>
        </xdr:cNvSpPr>
      </xdr:nvSpPr>
      <xdr:spPr>
        <a:xfrm>
          <a:off x="295275" y="247935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effective rate  of taxation is  higher than the standard rate of the tax applicable to the Company's profit mainly due to rental and interest income.
</a:t>
          </a:r>
        </a:p>
      </xdr:txBody>
    </xdr:sp>
    <xdr:clientData/>
  </xdr:twoCellAnchor>
  <xdr:twoCellAnchor>
    <xdr:from>
      <xdr:col>1</xdr:col>
      <xdr:colOff>0</xdr:colOff>
      <xdr:row>116</xdr:row>
      <xdr:rowOff>0</xdr:rowOff>
    </xdr:from>
    <xdr:to>
      <xdr:col>14</xdr:col>
      <xdr:colOff>685800</xdr:colOff>
      <xdr:row>116</xdr:row>
      <xdr:rowOff>0</xdr:rowOff>
    </xdr:to>
    <xdr:sp>
      <xdr:nvSpPr>
        <xdr:cNvPr id="15" name="Rectangle 16"/>
        <xdr:cNvSpPr>
          <a:spLocks/>
        </xdr:cNvSpPr>
      </xdr:nvSpPr>
      <xdr:spPr>
        <a:xfrm>
          <a:off x="295275" y="247935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Company's freehold land and buildings has been charged to bank for facilities granted.</a:t>
          </a:r>
        </a:p>
      </xdr:txBody>
    </xdr:sp>
    <xdr:clientData/>
  </xdr:twoCellAnchor>
  <xdr:twoCellAnchor>
    <xdr:from>
      <xdr:col>1</xdr:col>
      <xdr:colOff>0</xdr:colOff>
      <xdr:row>116</xdr:row>
      <xdr:rowOff>0</xdr:rowOff>
    </xdr:from>
    <xdr:to>
      <xdr:col>14</xdr:col>
      <xdr:colOff>685800</xdr:colOff>
      <xdr:row>116</xdr:row>
      <xdr:rowOff>0</xdr:rowOff>
    </xdr:to>
    <xdr:sp>
      <xdr:nvSpPr>
        <xdr:cNvPr id="16" name="TextBox 17"/>
        <xdr:cNvSpPr txBox="1">
          <a:spLocks noChangeArrowheads="1"/>
        </xdr:cNvSpPr>
      </xdr:nvSpPr>
      <xdr:spPr>
        <a:xfrm>
          <a:off x="295275" y="247935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These are secured by way of charges on the Company's properties, corporate guarantee from the ultimate holding company, pledge of fixed deposits and joint and several guarantee by the directors and shareholders.</a:t>
          </a:r>
        </a:p>
      </xdr:txBody>
    </xdr:sp>
    <xdr:clientData/>
  </xdr:twoCellAnchor>
  <xdr:twoCellAnchor>
    <xdr:from>
      <xdr:col>0</xdr:col>
      <xdr:colOff>228600</xdr:colOff>
      <xdr:row>116</xdr:row>
      <xdr:rowOff>0</xdr:rowOff>
    </xdr:from>
    <xdr:to>
      <xdr:col>14</xdr:col>
      <xdr:colOff>561975</xdr:colOff>
      <xdr:row>116</xdr:row>
      <xdr:rowOff>0</xdr:rowOff>
    </xdr:to>
    <xdr:sp>
      <xdr:nvSpPr>
        <xdr:cNvPr id="17" name="TextBox 18"/>
        <xdr:cNvSpPr txBox="1">
          <a:spLocks noChangeArrowheads="1"/>
        </xdr:cNvSpPr>
      </xdr:nvSpPr>
      <xdr:spPr>
        <a:xfrm>
          <a:off x="228600" y="24793575"/>
          <a:ext cx="112109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Included in the other assets are as follows :</a:t>
          </a:r>
        </a:p>
      </xdr:txBody>
    </xdr:sp>
    <xdr:clientData/>
  </xdr:twoCellAnchor>
  <xdr:twoCellAnchor>
    <xdr:from>
      <xdr:col>1</xdr:col>
      <xdr:colOff>0</xdr:colOff>
      <xdr:row>116</xdr:row>
      <xdr:rowOff>0</xdr:rowOff>
    </xdr:from>
    <xdr:to>
      <xdr:col>15</xdr:col>
      <xdr:colOff>28575</xdr:colOff>
      <xdr:row>116</xdr:row>
      <xdr:rowOff>0</xdr:rowOff>
    </xdr:to>
    <xdr:sp>
      <xdr:nvSpPr>
        <xdr:cNvPr id="18" name="Rectangle 19"/>
        <xdr:cNvSpPr>
          <a:spLocks/>
        </xdr:cNvSpPr>
      </xdr:nvSpPr>
      <xdr:spPr>
        <a:xfrm>
          <a:off x="295275" y="24793575"/>
          <a:ext cx="11296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Included in the cost of the plant and machinery amounting to RM1,233,540 are assets held under hire purchase.</a:t>
          </a:r>
        </a:p>
      </xdr:txBody>
    </xdr:sp>
    <xdr:clientData/>
  </xdr:twoCellAnchor>
  <xdr:twoCellAnchor>
    <xdr:from>
      <xdr:col>1</xdr:col>
      <xdr:colOff>0</xdr:colOff>
      <xdr:row>116</xdr:row>
      <xdr:rowOff>0</xdr:rowOff>
    </xdr:from>
    <xdr:to>
      <xdr:col>14</xdr:col>
      <xdr:colOff>685800</xdr:colOff>
      <xdr:row>116</xdr:row>
      <xdr:rowOff>0</xdr:rowOff>
    </xdr:to>
    <xdr:sp>
      <xdr:nvSpPr>
        <xdr:cNvPr id="19" name="Rectangle 20"/>
        <xdr:cNvSpPr>
          <a:spLocks/>
        </xdr:cNvSpPr>
      </xdr:nvSpPr>
      <xdr:spPr>
        <a:xfrm>
          <a:off x="295275" y="247935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effects of the change in the depreciation rate as disclosed in Note 2.2 to the Financial Statements is decrease in depreciation charge for the year amounting to :-</a:t>
          </a:r>
        </a:p>
      </xdr:txBody>
    </xdr:sp>
    <xdr:clientData/>
  </xdr:twoCellAnchor>
  <xdr:twoCellAnchor>
    <xdr:from>
      <xdr:col>1</xdr:col>
      <xdr:colOff>0</xdr:colOff>
      <xdr:row>116</xdr:row>
      <xdr:rowOff>0</xdr:rowOff>
    </xdr:from>
    <xdr:to>
      <xdr:col>14</xdr:col>
      <xdr:colOff>685800</xdr:colOff>
      <xdr:row>116</xdr:row>
      <xdr:rowOff>0</xdr:rowOff>
    </xdr:to>
    <xdr:sp>
      <xdr:nvSpPr>
        <xdr:cNvPr id="20" name="TextBox 21"/>
        <xdr:cNvSpPr txBox="1">
          <a:spLocks noChangeArrowheads="1"/>
        </xdr:cNvSpPr>
      </xdr:nvSpPr>
      <xdr:spPr>
        <a:xfrm>
          <a:off x="295275" y="247935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interest-free, unsecured and has no fixed term of repayment. </a:t>
          </a:r>
        </a:p>
      </xdr:txBody>
    </xdr:sp>
    <xdr:clientData/>
  </xdr:twoCellAnchor>
  <xdr:twoCellAnchor>
    <xdr:from>
      <xdr:col>2</xdr:col>
      <xdr:colOff>9525</xdr:colOff>
      <xdr:row>114</xdr:row>
      <xdr:rowOff>0</xdr:rowOff>
    </xdr:from>
    <xdr:to>
      <xdr:col>15</xdr:col>
      <xdr:colOff>0</xdr:colOff>
      <xdr:row>114</xdr:row>
      <xdr:rowOff>0</xdr:rowOff>
    </xdr:to>
    <xdr:sp>
      <xdr:nvSpPr>
        <xdr:cNvPr id="21" name="TextBox 22"/>
        <xdr:cNvSpPr txBox="1">
          <a:spLocks noChangeArrowheads="1"/>
        </xdr:cNvSpPr>
      </xdr:nvSpPr>
      <xdr:spPr>
        <a:xfrm>
          <a:off x="990600" y="24384000"/>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Stocks are valued at the lower of cost and net realisable value.  Cost comprises purchase price including import duties where relevant, handling, transport and other directly attributable costs and in the case of finished goods includes direct cost of production, production and other overheads attributable to present location. Stocks are assigned using weighted average method.</a:t>
          </a:r>
        </a:p>
      </xdr:txBody>
    </xdr:sp>
    <xdr:clientData/>
  </xdr:twoCellAnchor>
  <xdr:twoCellAnchor>
    <xdr:from>
      <xdr:col>1</xdr:col>
      <xdr:colOff>0</xdr:colOff>
      <xdr:row>117</xdr:row>
      <xdr:rowOff>0</xdr:rowOff>
    </xdr:from>
    <xdr:to>
      <xdr:col>14</xdr:col>
      <xdr:colOff>685800</xdr:colOff>
      <xdr:row>117</xdr:row>
      <xdr:rowOff>0</xdr:rowOff>
    </xdr:to>
    <xdr:sp>
      <xdr:nvSpPr>
        <xdr:cNvPr id="22" name="TextBox 23"/>
        <xdr:cNvSpPr txBox="1">
          <a:spLocks noChangeArrowheads="1"/>
        </xdr:cNvSpPr>
      </xdr:nvSpPr>
      <xdr:spPr>
        <a:xfrm>
          <a:off x="295275" y="250031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Certain comparative figures have been adjusted where necessary in order to conform with the presentation of the current year.</a:t>
          </a:r>
        </a:p>
      </xdr:txBody>
    </xdr:sp>
    <xdr:clientData/>
  </xdr:twoCellAnchor>
  <xdr:twoCellAnchor>
    <xdr:from>
      <xdr:col>1</xdr:col>
      <xdr:colOff>0</xdr:colOff>
      <xdr:row>117</xdr:row>
      <xdr:rowOff>0</xdr:rowOff>
    </xdr:from>
    <xdr:to>
      <xdr:col>14</xdr:col>
      <xdr:colOff>685800</xdr:colOff>
      <xdr:row>117</xdr:row>
      <xdr:rowOff>0</xdr:rowOff>
    </xdr:to>
    <xdr:sp>
      <xdr:nvSpPr>
        <xdr:cNvPr id="23" name="TextBox 24"/>
        <xdr:cNvSpPr txBox="1">
          <a:spLocks noChangeArrowheads="1"/>
        </xdr:cNvSpPr>
      </xdr:nvSpPr>
      <xdr:spPr>
        <a:xfrm>
          <a:off x="295275" y="250031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Subsequent to the balance sheet date, the Company acquired a property for a consideration of approximately RM4,398,000.</a:t>
          </a:r>
        </a:p>
      </xdr:txBody>
    </xdr:sp>
    <xdr:clientData/>
  </xdr:twoCellAnchor>
  <xdr:twoCellAnchor>
    <xdr:from>
      <xdr:col>2</xdr:col>
      <xdr:colOff>28575</xdr:colOff>
      <xdr:row>114</xdr:row>
      <xdr:rowOff>0</xdr:rowOff>
    </xdr:from>
    <xdr:to>
      <xdr:col>14</xdr:col>
      <xdr:colOff>685800</xdr:colOff>
      <xdr:row>114</xdr:row>
      <xdr:rowOff>0</xdr:rowOff>
    </xdr:to>
    <xdr:sp>
      <xdr:nvSpPr>
        <xdr:cNvPr id="24" name="TextBox 25"/>
        <xdr:cNvSpPr txBox="1">
          <a:spLocks noChangeArrowheads="1"/>
        </xdr:cNvSpPr>
      </xdr:nvSpPr>
      <xdr:spPr>
        <a:xfrm>
          <a:off x="1009650" y="24384000"/>
          <a:ext cx="10553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in foreign currencies are converted into Malaysian Ringgit at the rates of exchange ruling on the transaction dates.</a:t>
          </a:r>
        </a:p>
      </xdr:txBody>
    </xdr:sp>
    <xdr:clientData/>
  </xdr:twoCellAnchor>
  <xdr:twoCellAnchor>
    <xdr:from>
      <xdr:col>2</xdr:col>
      <xdr:colOff>9525</xdr:colOff>
      <xdr:row>114</xdr:row>
      <xdr:rowOff>0</xdr:rowOff>
    </xdr:from>
    <xdr:to>
      <xdr:col>14</xdr:col>
      <xdr:colOff>685800</xdr:colOff>
      <xdr:row>114</xdr:row>
      <xdr:rowOff>0</xdr:rowOff>
    </xdr:to>
    <xdr:sp>
      <xdr:nvSpPr>
        <xdr:cNvPr id="25" name="TextBox 26"/>
        <xdr:cNvSpPr txBox="1">
          <a:spLocks noChangeArrowheads="1"/>
        </xdr:cNvSpPr>
      </xdr:nvSpPr>
      <xdr:spPr>
        <a:xfrm>
          <a:off x="990600" y="24384000"/>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Foreign currency assets and liabilities are converted into Malaysian Ringgit at the rates of exchange approximate to those ruling at the balance sheet date.</a:t>
          </a:r>
        </a:p>
      </xdr:txBody>
    </xdr:sp>
    <xdr:clientData/>
  </xdr:twoCellAnchor>
  <xdr:twoCellAnchor>
    <xdr:from>
      <xdr:col>2</xdr:col>
      <xdr:colOff>9525</xdr:colOff>
      <xdr:row>114</xdr:row>
      <xdr:rowOff>0</xdr:rowOff>
    </xdr:from>
    <xdr:to>
      <xdr:col>15</xdr:col>
      <xdr:colOff>19050</xdr:colOff>
      <xdr:row>114</xdr:row>
      <xdr:rowOff>0</xdr:rowOff>
    </xdr:to>
    <xdr:sp>
      <xdr:nvSpPr>
        <xdr:cNvPr id="26" name="TextBox 27"/>
        <xdr:cNvSpPr txBox="1">
          <a:spLocks noChangeArrowheads="1"/>
        </xdr:cNvSpPr>
      </xdr:nvSpPr>
      <xdr:spPr>
        <a:xfrm>
          <a:off x="990600" y="24384000"/>
          <a:ext cx="105918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Provision is made in respect of debts considered doubtful of collection; debts that are irrecoverable are written off.</a:t>
          </a:r>
        </a:p>
      </xdr:txBody>
    </xdr:sp>
    <xdr:clientData/>
  </xdr:twoCellAnchor>
  <xdr:twoCellAnchor>
    <xdr:from>
      <xdr:col>2</xdr:col>
      <xdr:colOff>0</xdr:colOff>
      <xdr:row>114</xdr:row>
      <xdr:rowOff>0</xdr:rowOff>
    </xdr:from>
    <xdr:to>
      <xdr:col>15</xdr:col>
      <xdr:colOff>19050</xdr:colOff>
      <xdr:row>114</xdr:row>
      <xdr:rowOff>0</xdr:rowOff>
    </xdr:to>
    <xdr:sp>
      <xdr:nvSpPr>
        <xdr:cNvPr id="27" name="TextBox 28"/>
        <xdr:cNvSpPr txBox="1">
          <a:spLocks noChangeArrowheads="1"/>
        </xdr:cNvSpPr>
      </xdr:nvSpPr>
      <xdr:spPr>
        <a:xfrm>
          <a:off x="981075" y="24384000"/>
          <a:ext cx="106013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Investments are stated at cost less amounts provided or written off for any permanent diminution in value. </a:t>
          </a:r>
        </a:p>
      </xdr:txBody>
    </xdr:sp>
    <xdr:clientData/>
  </xdr:twoCellAnchor>
  <xdr:twoCellAnchor>
    <xdr:from>
      <xdr:col>1</xdr:col>
      <xdr:colOff>0</xdr:colOff>
      <xdr:row>116</xdr:row>
      <xdr:rowOff>0</xdr:rowOff>
    </xdr:from>
    <xdr:to>
      <xdr:col>14</xdr:col>
      <xdr:colOff>685800</xdr:colOff>
      <xdr:row>116</xdr:row>
      <xdr:rowOff>0</xdr:rowOff>
    </xdr:to>
    <xdr:sp>
      <xdr:nvSpPr>
        <xdr:cNvPr id="28" name="TextBox 29"/>
        <xdr:cNvSpPr txBox="1">
          <a:spLocks noChangeArrowheads="1"/>
        </xdr:cNvSpPr>
      </xdr:nvSpPr>
      <xdr:spPr>
        <a:xfrm>
          <a:off x="295275" y="247935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facilities are obtained from a few financial institutions and are secured by way of a charge on the Company's properties and joint and several guaranteed by directors.</a:t>
          </a:r>
        </a:p>
      </xdr:txBody>
    </xdr:sp>
    <xdr:clientData/>
  </xdr:twoCellAnchor>
  <xdr:twoCellAnchor>
    <xdr:from>
      <xdr:col>1</xdr:col>
      <xdr:colOff>0</xdr:colOff>
      <xdr:row>116</xdr:row>
      <xdr:rowOff>0</xdr:rowOff>
    </xdr:from>
    <xdr:to>
      <xdr:col>15</xdr:col>
      <xdr:colOff>0</xdr:colOff>
      <xdr:row>116</xdr:row>
      <xdr:rowOff>0</xdr:rowOff>
    </xdr:to>
    <xdr:sp>
      <xdr:nvSpPr>
        <xdr:cNvPr id="29" name="TextBox 30"/>
        <xdr:cNvSpPr txBox="1">
          <a:spLocks noChangeArrowheads="1"/>
        </xdr:cNvSpPr>
      </xdr:nvSpPr>
      <xdr:spPr>
        <a:xfrm>
          <a:off x="295275" y="247935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effective rate of taxation is higher than the standard rate of the tax applicable to the Company's profit mainly due to certain expenses being disallowed for taxation purpose.</a:t>
          </a:r>
        </a:p>
      </xdr:txBody>
    </xdr:sp>
    <xdr:clientData/>
  </xdr:twoCellAnchor>
  <xdr:twoCellAnchor>
    <xdr:from>
      <xdr:col>1</xdr:col>
      <xdr:colOff>0</xdr:colOff>
      <xdr:row>100</xdr:row>
      <xdr:rowOff>0</xdr:rowOff>
    </xdr:from>
    <xdr:to>
      <xdr:col>10</xdr:col>
      <xdr:colOff>752475</xdr:colOff>
      <xdr:row>100</xdr:row>
      <xdr:rowOff>0</xdr:rowOff>
    </xdr:to>
    <xdr:sp>
      <xdr:nvSpPr>
        <xdr:cNvPr id="30" name="TextBox 31"/>
        <xdr:cNvSpPr txBox="1">
          <a:spLocks noChangeArrowheads="1"/>
        </xdr:cNvSpPr>
      </xdr:nvSpPr>
      <xdr:spPr>
        <a:xfrm>
          <a:off x="295275" y="21555075"/>
          <a:ext cx="8382000" cy="0"/>
        </a:xfrm>
        <a:prstGeom prst="rect">
          <a:avLst/>
        </a:prstGeom>
        <a:noFill/>
        <a:ln w="9525"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8</xdr:col>
      <xdr:colOff>200025</xdr:colOff>
      <xdr:row>114</xdr:row>
      <xdr:rowOff>0</xdr:rowOff>
    </xdr:from>
    <xdr:to>
      <xdr:col>10</xdr:col>
      <xdr:colOff>171450</xdr:colOff>
      <xdr:row>114</xdr:row>
      <xdr:rowOff>0</xdr:rowOff>
    </xdr:to>
    <xdr:sp>
      <xdr:nvSpPr>
        <xdr:cNvPr id="31" name="Oval 32"/>
        <xdr:cNvSpPr>
          <a:spLocks/>
        </xdr:cNvSpPr>
      </xdr:nvSpPr>
      <xdr:spPr>
        <a:xfrm>
          <a:off x="6524625" y="24384000"/>
          <a:ext cx="1571625" cy="0"/>
        </a:xfrm>
        <a:prstGeom prst="ellipse">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0</xdr:colOff>
      <xdr:row>107</xdr:row>
      <xdr:rowOff>9525</xdr:rowOff>
    </xdr:from>
    <xdr:ext cx="8505825" cy="1419225"/>
    <xdr:sp>
      <xdr:nvSpPr>
        <xdr:cNvPr id="32" name="TextBox 34"/>
        <xdr:cNvSpPr txBox="1">
          <a:spLocks noChangeArrowheads="1"/>
        </xdr:cNvSpPr>
      </xdr:nvSpPr>
      <xdr:spPr>
        <a:xfrm>
          <a:off x="295275" y="22993350"/>
          <a:ext cx="8505825" cy="1419225"/>
        </a:xfrm>
        <a:prstGeom prst="rect">
          <a:avLst/>
        </a:prstGeom>
        <a:noFill/>
        <a:ln w="9525" cmpd="sng">
          <a:noFill/>
        </a:ln>
      </xdr:spPr>
      <xdr:txBody>
        <a:bodyPr vertOverflow="clip" wrap="square"/>
        <a:p>
          <a:pPr algn="just">
            <a:defRPr/>
          </a:pPr>
          <a:r>
            <a:rPr lang="en-US" cap="none" sz="1000" b="0" i="0" u="none" baseline="0">
              <a:latin typeface="Book Antiqua"/>
              <a:ea typeface="Book Antiqua"/>
              <a:cs typeface="Book Antiqua"/>
            </a:rPr>
            <a:t>Basic earnings per share for the quarter and year to date are calculated by dividing the net profit attributable to ordinary shareholders with the weighted average number of ordinary shares of 252,056,667 and 187,771,111 of RM0.10 each respectively.
Basic earnings per share for the preceding corresponding quarter and preceding corresponding year to date are adjusted for the bonus issue on the basis of approximately 5.79 new ordinary shares for every one existing ordinary share and the sub-division of existing ordinary shares of RM1.00 each into new ordinary shares of RM0.10 each.
Diluted earnings per share are not applicable.
</a:t>
          </a:r>
          <a:r>
            <a:rPr lang="en-US" cap="none" sz="1000" b="0" i="0" u="none" baseline="0">
              <a:latin typeface="Times New Roman"/>
              <a:ea typeface="Times New Roman"/>
              <a:cs typeface="Times New Roman"/>
            </a:rPr>
            <a:t>
</a:t>
          </a:r>
        </a:p>
      </xdr:txBody>
    </xdr:sp>
    <xdr:clientData/>
  </xdr:oneCellAnchor>
  <xdr:oneCellAnchor>
    <xdr:from>
      <xdr:col>1</xdr:col>
      <xdr:colOff>142875</xdr:colOff>
      <xdr:row>105</xdr:row>
      <xdr:rowOff>0</xdr:rowOff>
    </xdr:from>
    <xdr:ext cx="95250" cy="238125"/>
    <xdr:sp>
      <xdr:nvSpPr>
        <xdr:cNvPr id="33" name="TextBox 38"/>
        <xdr:cNvSpPr txBox="1">
          <a:spLocks noChangeArrowheads="1"/>
        </xdr:cNvSpPr>
      </xdr:nvSpPr>
      <xdr:spPr>
        <a:xfrm>
          <a:off x="438150" y="22583775"/>
          <a:ext cx="95250"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847725</xdr:colOff>
      <xdr:row>46</xdr:row>
      <xdr:rowOff>142875</xdr:rowOff>
    </xdr:from>
    <xdr:ext cx="104775" cy="238125"/>
    <xdr:sp>
      <xdr:nvSpPr>
        <xdr:cNvPr id="34" name="TextBox 39"/>
        <xdr:cNvSpPr txBox="1">
          <a:spLocks noChangeArrowheads="1"/>
        </xdr:cNvSpPr>
      </xdr:nvSpPr>
      <xdr:spPr>
        <a:xfrm>
          <a:off x="1828800" y="9782175"/>
          <a:ext cx="104775"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45</xdr:row>
      <xdr:rowOff>0</xdr:rowOff>
    </xdr:from>
    <xdr:ext cx="8496300" cy="371475"/>
    <xdr:sp>
      <xdr:nvSpPr>
        <xdr:cNvPr id="35" name="TextBox 40"/>
        <xdr:cNvSpPr txBox="1">
          <a:spLocks noChangeArrowheads="1"/>
        </xdr:cNvSpPr>
      </xdr:nvSpPr>
      <xdr:spPr>
        <a:xfrm>
          <a:off x="295275" y="9439275"/>
          <a:ext cx="8496300" cy="371475"/>
        </a:xfrm>
        <a:prstGeom prst="rect">
          <a:avLst/>
        </a:prstGeom>
        <a:noFill/>
        <a:ln w="9525" cmpd="sng">
          <a:noFill/>
        </a:ln>
      </xdr:spPr>
      <xdr:txBody>
        <a:bodyPr vertOverflow="clip" wrap="square"/>
        <a:p>
          <a:pPr algn="l">
            <a:defRPr/>
          </a:pPr>
          <a:r>
            <a:rPr lang="en-US" cap="none" sz="1000" b="0" i="0" u="none" baseline="0"/>
            <a:t>The Group's effective tax rate is lower than the statutory tax rate for the current financial period under review mainly because of the Company's MSC status. Income derived from its operating activities is exempted from tax for 5 years up to January 2008.</a:t>
          </a:r>
        </a:p>
      </xdr:txBody>
    </xdr:sp>
    <xdr:clientData/>
  </xdr:oneCellAnchor>
  <xdr:oneCellAnchor>
    <xdr:from>
      <xdr:col>1</xdr:col>
      <xdr:colOff>142875</xdr:colOff>
      <xdr:row>48</xdr:row>
      <xdr:rowOff>0</xdr:rowOff>
    </xdr:from>
    <xdr:ext cx="95250" cy="238125"/>
    <xdr:sp>
      <xdr:nvSpPr>
        <xdr:cNvPr id="36" name="TextBox 41"/>
        <xdr:cNvSpPr txBox="1">
          <a:spLocks noChangeArrowheads="1"/>
        </xdr:cNvSpPr>
      </xdr:nvSpPr>
      <xdr:spPr>
        <a:xfrm>
          <a:off x="438150" y="10039350"/>
          <a:ext cx="95250"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51</xdr:row>
      <xdr:rowOff>38100</xdr:rowOff>
    </xdr:from>
    <xdr:ext cx="8058150" cy="209550"/>
    <xdr:sp>
      <xdr:nvSpPr>
        <xdr:cNvPr id="37" name="TextBox 42"/>
        <xdr:cNvSpPr txBox="1">
          <a:spLocks noChangeArrowheads="1"/>
        </xdr:cNvSpPr>
      </xdr:nvSpPr>
      <xdr:spPr>
        <a:xfrm>
          <a:off x="295275" y="10687050"/>
          <a:ext cx="8058150" cy="209550"/>
        </a:xfrm>
        <a:prstGeom prst="rect">
          <a:avLst/>
        </a:prstGeom>
        <a:noFill/>
        <a:ln w="9525" cmpd="sng">
          <a:noFill/>
        </a:ln>
      </xdr:spPr>
      <xdr:txBody>
        <a:bodyPr vertOverflow="clip" wrap="square"/>
        <a:p>
          <a:pPr algn="l">
            <a:defRPr/>
          </a:pPr>
          <a:r>
            <a:rPr lang="en-US" cap="none" sz="1000" b="0" i="0" u="none" baseline="0"/>
            <a:t>There were no sales of unquoted investments or properties during the quarter under review.</a:t>
          </a:r>
        </a:p>
      </xdr:txBody>
    </xdr:sp>
    <xdr:clientData/>
  </xdr:oneCellAnchor>
  <xdr:oneCellAnchor>
    <xdr:from>
      <xdr:col>1</xdr:col>
      <xdr:colOff>371475</xdr:colOff>
      <xdr:row>56</xdr:row>
      <xdr:rowOff>142875</xdr:rowOff>
    </xdr:from>
    <xdr:ext cx="95250" cy="238125"/>
    <xdr:sp>
      <xdr:nvSpPr>
        <xdr:cNvPr id="38" name="TextBox 43"/>
        <xdr:cNvSpPr txBox="1">
          <a:spLocks noChangeArrowheads="1"/>
        </xdr:cNvSpPr>
      </xdr:nvSpPr>
      <xdr:spPr>
        <a:xfrm>
          <a:off x="666750" y="11820525"/>
          <a:ext cx="95250"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9525</xdr:colOff>
      <xdr:row>56</xdr:row>
      <xdr:rowOff>0</xdr:rowOff>
    </xdr:from>
    <xdr:ext cx="8039100" cy="219075"/>
    <xdr:sp>
      <xdr:nvSpPr>
        <xdr:cNvPr id="39" name="TextBox 44"/>
        <xdr:cNvSpPr txBox="1">
          <a:spLocks noChangeArrowheads="1"/>
        </xdr:cNvSpPr>
      </xdr:nvSpPr>
      <xdr:spPr>
        <a:xfrm>
          <a:off x="304800" y="11677650"/>
          <a:ext cx="8039100" cy="219075"/>
        </a:xfrm>
        <a:prstGeom prst="rect">
          <a:avLst/>
        </a:prstGeom>
        <a:noFill/>
        <a:ln w="9525" cmpd="sng">
          <a:noFill/>
        </a:ln>
      </xdr:spPr>
      <xdr:txBody>
        <a:bodyPr vertOverflow="clip" wrap="square"/>
        <a:p>
          <a:pPr algn="l">
            <a:defRPr/>
          </a:pPr>
          <a:r>
            <a:rPr lang="en-US" cap="none" sz="1000" b="0" i="0" u="none" baseline="0"/>
            <a:t>There were no purchases or disposals of quoted securities for the quarter and financial year to date.</a:t>
          </a:r>
        </a:p>
      </xdr:txBody>
    </xdr:sp>
    <xdr:clientData/>
  </xdr:oneCellAnchor>
  <xdr:oneCellAnchor>
    <xdr:from>
      <xdr:col>1</xdr:col>
      <xdr:colOff>0</xdr:colOff>
      <xdr:row>79</xdr:row>
      <xdr:rowOff>0</xdr:rowOff>
    </xdr:from>
    <xdr:ext cx="104775" cy="190500"/>
    <xdr:sp>
      <xdr:nvSpPr>
        <xdr:cNvPr id="40" name="TextBox 45"/>
        <xdr:cNvSpPr txBox="1">
          <a:spLocks noChangeArrowheads="1"/>
        </xdr:cNvSpPr>
      </xdr:nvSpPr>
      <xdr:spPr>
        <a:xfrm>
          <a:off x="295275" y="17202150"/>
          <a:ext cx="104775" cy="1905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333375</xdr:colOff>
      <xdr:row>79</xdr:row>
      <xdr:rowOff>0</xdr:rowOff>
    </xdr:from>
    <xdr:ext cx="95250" cy="238125"/>
    <xdr:sp>
      <xdr:nvSpPr>
        <xdr:cNvPr id="41" name="TextBox 46"/>
        <xdr:cNvSpPr txBox="1">
          <a:spLocks noChangeArrowheads="1"/>
        </xdr:cNvSpPr>
      </xdr:nvSpPr>
      <xdr:spPr>
        <a:xfrm>
          <a:off x="628650" y="17202150"/>
          <a:ext cx="95250"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79</xdr:row>
      <xdr:rowOff>0</xdr:rowOff>
    </xdr:from>
    <xdr:ext cx="104775" cy="190500"/>
    <xdr:sp>
      <xdr:nvSpPr>
        <xdr:cNvPr id="42" name="TextBox 47"/>
        <xdr:cNvSpPr txBox="1">
          <a:spLocks noChangeArrowheads="1"/>
        </xdr:cNvSpPr>
      </xdr:nvSpPr>
      <xdr:spPr>
        <a:xfrm>
          <a:off x="295275" y="17202150"/>
          <a:ext cx="104775" cy="1905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91</xdr:row>
      <xdr:rowOff>0</xdr:rowOff>
    </xdr:from>
    <xdr:ext cx="4829175" cy="209550"/>
    <xdr:sp>
      <xdr:nvSpPr>
        <xdr:cNvPr id="43" name="TextBox 50"/>
        <xdr:cNvSpPr txBox="1">
          <a:spLocks noChangeArrowheads="1"/>
        </xdr:cNvSpPr>
      </xdr:nvSpPr>
      <xdr:spPr>
        <a:xfrm>
          <a:off x="295275" y="19716750"/>
          <a:ext cx="4829175" cy="209550"/>
        </a:xfrm>
        <a:prstGeom prst="rect">
          <a:avLst/>
        </a:prstGeom>
        <a:noFill/>
        <a:ln w="9525" cmpd="sng">
          <a:noFill/>
        </a:ln>
      </xdr:spPr>
      <xdr:txBody>
        <a:bodyPr vertOverflow="clip" wrap="square">
          <a:spAutoFit/>
        </a:bodyPr>
        <a:p>
          <a:pPr algn="l">
            <a:defRPr/>
          </a:pPr>
          <a:r>
            <a:rPr lang="en-US" cap="none" sz="1000" b="0" i="0" u="none" baseline="0"/>
            <a:t>The Group has no off-balance sheet financial instruments at the date of this announcement.</a:t>
          </a:r>
        </a:p>
      </xdr:txBody>
    </xdr:sp>
    <xdr:clientData/>
  </xdr:oneCellAnchor>
  <xdr:oneCellAnchor>
    <xdr:from>
      <xdr:col>1</xdr:col>
      <xdr:colOff>0</xdr:colOff>
      <xdr:row>96</xdr:row>
      <xdr:rowOff>0</xdr:rowOff>
    </xdr:from>
    <xdr:ext cx="8486775" cy="419100"/>
    <xdr:sp>
      <xdr:nvSpPr>
        <xdr:cNvPr id="44" name="TextBox 51"/>
        <xdr:cNvSpPr txBox="1">
          <a:spLocks noChangeArrowheads="1"/>
        </xdr:cNvSpPr>
      </xdr:nvSpPr>
      <xdr:spPr>
        <a:xfrm>
          <a:off x="295275" y="20745450"/>
          <a:ext cx="8486775" cy="419100"/>
        </a:xfrm>
        <a:prstGeom prst="rect">
          <a:avLst/>
        </a:prstGeom>
        <a:noFill/>
        <a:ln w="9525" cmpd="sng">
          <a:noFill/>
        </a:ln>
      </xdr:spPr>
      <xdr:txBody>
        <a:bodyPr vertOverflow="clip" wrap="square"/>
        <a:p>
          <a:pPr algn="l">
            <a:defRPr/>
          </a:pPr>
          <a:r>
            <a:rPr lang="en-US" cap="none" sz="1000" b="0" i="0" u="none" baseline="0"/>
            <a:t>The Group does not have any material litigation which, in the opinion of the Directors, would have a material adverse effect on the financial results of the Group as at the date of this announcement.</a:t>
          </a:r>
        </a:p>
      </xdr:txBody>
    </xdr:sp>
    <xdr:clientData/>
  </xdr:oneCellAnchor>
  <xdr:oneCellAnchor>
    <xdr:from>
      <xdr:col>1</xdr:col>
      <xdr:colOff>0</xdr:colOff>
      <xdr:row>23</xdr:row>
      <xdr:rowOff>0</xdr:rowOff>
    </xdr:from>
    <xdr:ext cx="8429625" cy="723900"/>
    <xdr:sp>
      <xdr:nvSpPr>
        <xdr:cNvPr id="45" name="TextBox 53"/>
        <xdr:cNvSpPr txBox="1">
          <a:spLocks noChangeArrowheads="1"/>
        </xdr:cNvSpPr>
      </xdr:nvSpPr>
      <xdr:spPr>
        <a:xfrm>
          <a:off x="295275" y="4705350"/>
          <a:ext cx="8429625" cy="723900"/>
        </a:xfrm>
        <a:prstGeom prst="rect">
          <a:avLst/>
        </a:prstGeom>
        <a:noFill/>
        <a:ln w="9525" cmpd="sng">
          <a:noFill/>
        </a:ln>
      </xdr:spPr>
      <xdr:txBody>
        <a:bodyPr vertOverflow="clip" wrap="square"/>
        <a:p>
          <a:pPr algn="l">
            <a:defRPr/>
          </a:pPr>
          <a:r>
            <a:rPr lang="en-US" cap="none" sz="1000" b="0" i="0" u="none" baseline="0"/>
            <a:t>Based on the year-to-date performance, local revenue continues to register a growth of approximately 19%. In line with our effective global expansion program, our overseas contribution continues to spearhead our growth with an impressive rate of approximately 79%. The Directors expect the financial performance for the financial year ending 31 December 2003 to be a year of high growth as compared to that of previous financial year.</a:t>
          </a:r>
        </a:p>
      </xdr:txBody>
    </xdr:sp>
    <xdr:clientData/>
  </xdr:oneCellAnchor>
  <xdr:oneCellAnchor>
    <xdr:from>
      <xdr:col>1</xdr:col>
      <xdr:colOff>0</xdr:colOff>
      <xdr:row>105</xdr:row>
      <xdr:rowOff>0</xdr:rowOff>
    </xdr:from>
    <xdr:ext cx="104775" cy="190500"/>
    <xdr:sp>
      <xdr:nvSpPr>
        <xdr:cNvPr id="46" name="TextBox 54"/>
        <xdr:cNvSpPr txBox="1">
          <a:spLocks noChangeArrowheads="1"/>
        </xdr:cNvSpPr>
      </xdr:nvSpPr>
      <xdr:spPr>
        <a:xfrm>
          <a:off x="295275" y="22583775"/>
          <a:ext cx="104775" cy="1905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63</xdr:row>
      <xdr:rowOff>0</xdr:rowOff>
    </xdr:from>
    <xdr:ext cx="8505825" cy="409575"/>
    <xdr:sp>
      <xdr:nvSpPr>
        <xdr:cNvPr id="47" name="TextBox 56"/>
        <xdr:cNvSpPr txBox="1">
          <a:spLocks noChangeArrowheads="1"/>
        </xdr:cNvSpPr>
      </xdr:nvSpPr>
      <xdr:spPr>
        <a:xfrm>
          <a:off x="295275" y="13125450"/>
          <a:ext cx="8505825" cy="409575"/>
        </a:xfrm>
        <a:prstGeom prst="rect">
          <a:avLst/>
        </a:prstGeom>
        <a:noFill/>
        <a:ln w="9525" cmpd="sng">
          <a:noFill/>
        </a:ln>
      </xdr:spPr>
      <xdr:txBody>
        <a:bodyPr vertOverflow="clip" wrap="square"/>
        <a:p>
          <a:pPr algn="l">
            <a:defRPr/>
          </a:pPr>
          <a:r>
            <a:rPr lang="en-US" cap="none" sz="1000" b="0" i="0" u="none" baseline="0"/>
            <a:t>The status of utilisation of the proceeds raised from the public issue pursuant to the listing of the Company on the Mesdaq Market of the Kuala Lumpur Stock Exchange amounting to RM7.1 million is as follows:</a:t>
          </a:r>
        </a:p>
      </xdr:txBody>
    </xdr:sp>
    <xdr:clientData/>
  </xdr:oneCellAnchor>
  <xdr:oneCellAnchor>
    <xdr:from>
      <xdr:col>1</xdr:col>
      <xdr:colOff>333375</xdr:colOff>
      <xdr:row>8</xdr:row>
      <xdr:rowOff>0</xdr:rowOff>
    </xdr:from>
    <xdr:ext cx="95250" cy="238125"/>
    <xdr:sp>
      <xdr:nvSpPr>
        <xdr:cNvPr id="48" name="TextBox 57"/>
        <xdr:cNvSpPr txBox="1">
          <a:spLocks noChangeArrowheads="1"/>
        </xdr:cNvSpPr>
      </xdr:nvSpPr>
      <xdr:spPr>
        <a:xfrm>
          <a:off x="628650" y="1657350"/>
          <a:ext cx="95250"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314325</xdr:colOff>
      <xdr:row>7</xdr:row>
      <xdr:rowOff>133350</xdr:rowOff>
    </xdr:from>
    <xdr:ext cx="104775" cy="238125"/>
    <xdr:sp>
      <xdr:nvSpPr>
        <xdr:cNvPr id="49" name="TextBox 58"/>
        <xdr:cNvSpPr txBox="1">
          <a:spLocks noChangeArrowheads="1"/>
        </xdr:cNvSpPr>
      </xdr:nvSpPr>
      <xdr:spPr>
        <a:xfrm>
          <a:off x="609600" y="1590675"/>
          <a:ext cx="104775"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7</xdr:row>
      <xdr:rowOff>0</xdr:rowOff>
    </xdr:from>
    <xdr:ext cx="8458200" cy="1238250"/>
    <xdr:sp>
      <xdr:nvSpPr>
        <xdr:cNvPr id="50" name="TextBox 59"/>
        <xdr:cNvSpPr txBox="1">
          <a:spLocks noChangeArrowheads="1"/>
        </xdr:cNvSpPr>
      </xdr:nvSpPr>
      <xdr:spPr>
        <a:xfrm>
          <a:off x="295275" y="1457325"/>
          <a:ext cx="8458200" cy="1238250"/>
        </a:xfrm>
        <a:prstGeom prst="rect">
          <a:avLst/>
        </a:prstGeom>
        <a:noFill/>
        <a:ln w="9525" cmpd="sng">
          <a:noFill/>
        </a:ln>
      </xdr:spPr>
      <xdr:txBody>
        <a:bodyPr vertOverflow="clip" wrap="square"/>
        <a:p>
          <a:pPr algn="l">
            <a:defRPr/>
          </a:pPr>
          <a:r>
            <a:rPr lang="en-US" cap="none" sz="1000" b="0" i="0" u="none" baseline="0"/>
            <a:t>For the period ended 30 September 2003, the Group generated a total turnover of approximately RM21.8 million compared to approximately RM16.4 million in the preceding period. This represents an improvement of approximately 32% period on period comparison. As a result, the net profit for the period increased from approximately RM2.4 million to approximately RM3.8 million, representing an improvement of approximately 60%. 
The improvement during the nine months is mainly attributed to higher revenue contribution from the overseas business partners. The revenue from overseas operations grew by 79% to RM6.8 million as compared to RM3.8 million in the preceding period.
</a:t>
          </a:r>
        </a:p>
      </xdr:txBody>
    </xdr:sp>
    <xdr:clientData/>
  </xdr:oneCellAnchor>
  <xdr:oneCellAnchor>
    <xdr:from>
      <xdr:col>1</xdr:col>
      <xdr:colOff>0</xdr:colOff>
      <xdr:row>30</xdr:row>
      <xdr:rowOff>0</xdr:rowOff>
    </xdr:from>
    <xdr:ext cx="8467725" cy="219075"/>
    <xdr:sp>
      <xdr:nvSpPr>
        <xdr:cNvPr id="51" name="TextBox 60"/>
        <xdr:cNvSpPr txBox="1">
          <a:spLocks noChangeArrowheads="1"/>
        </xdr:cNvSpPr>
      </xdr:nvSpPr>
      <xdr:spPr>
        <a:xfrm>
          <a:off x="295275" y="6134100"/>
          <a:ext cx="8467725" cy="219075"/>
        </a:xfrm>
        <a:prstGeom prst="rect">
          <a:avLst/>
        </a:prstGeom>
        <a:noFill/>
        <a:ln w="9525" cmpd="sng">
          <a:noFill/>
        </a:ln>
      </xdr:spPr>
      <xdr:txBody>
        <a:bodyPr vertOverflow="clip" wrap="square"/>
        <a:p>
          <a:pPr algn="l">
            <a:defRPr/>
          </a:pPr>
          <a:r>
            <a:rPr lang="en-US" cap="none" sz="1000" b="0" i="0" u="none" baseline="0"/>
            <a:t>The Group has not provided any profit forecast or profit guarantee in a public document for the financial period to date ended 30 September 2003.</a:t>
          </a:r>
        </a:p>
      </xdr:txBody>
    </xdr:sp>
    <xdr:clientData/>
  </xdr:oneCellAnchor>
  <xdr:oneCellAnchor>
    <xdr:from>
      <xdr:col>1</xdr:col>
      <xdr:colOff>371475</xdr:colOff>
      <xdr:row>4</xdr:row>
      <xdr:rowOff>0</xdr:rowOff>
    </xdr:from>
    <xdr:ext cx="95250" cy="238125"/>
    <xdr:sp>
      <xdr:nvSpPr>
        <xdr:cNvPr id="52" name="TextBox 62"/>
        <xdr:cNvSpPr txBox="1">
          <a:spLocks noChangeArrowheads="1"/>
        </xdr:cNvSpPr>
      </xdr:nvSpPr>
      <xdr:spPr>
        <a:xfrm>
          <a:off x="666750" y="847725"/>
          <a:ext cx="95250" cy="2381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16</xdr:row>
      <xdr:rowOff>0</xdr:rowOff>
    </xdr:from>
    <xdr:ext cx="8458200" cy="600075"/>
    <xdr:sp>
      <xdr:nvSpPr>
        <xdr:cNvPr id="53" name="TextBox 70"/>
        <xdr:cNvSpPr txBox="1">
          <a:spLocks noChangeArrowheads="1"/>
        </xdr:cNvSpPr>
      </xdr:nvSpPr>
      <xdr:spPr>
        <a:xfrm>
          <a:off x="295275" y="3276600"/>
          <a:ext cx="8458200" cy="600075"/>
        </a:xfrm>
        <a:prstGeom prst="rect">
          <a:avLst/>
        </a:prstGeom>
        <a:noFill/>
        <a:ln w="9525" cmpd="sng">
          <a:noFill/>
        </a:ln>
      </xdr:spPr>
      <xdr:txBody>
        <a:bodyPr vertOverflow="clip" wrap="square"/>
        <a:p>
          <a:pPr algn="l">
            <a:defRPr/>
          </a:pPr>
          <a:r>
            <a:rPr lang="en-US" cap="none" sz="1000" b="0" i="0" u="none" baseline="0"/>
            <a:t>The profit before tax for the current quarter ended 30 September 2003 was lower by 22% to RM1.4 million as compared to RM1.8 million for the previous quarter ended 30 June 2003. This difference was primarily due to the longer gestation periods involved in the current quarter in relation to our larger overseas working cases. Local sales were also slightly lower in the current quarter. </a:t>
          </a:r>
        </a:p>
      </xdr:txBody>
    </xdr:sp>
    <xdr:clientData/>
  </xdr:oneCellAnchor>
  <xdr:oneCellAnchor>
    <xdr:from>
      <xdr:col>1</xdr:col>
      <xdr:colOff>9525</xdr:colOff>
      <xdr:row>102</xdr:row>
      <xdr:rowOff>9525</xdr:rowOff>
    </xdr:from>
    <xdr:ext cx="8439150" cy="209550"/>
    <xdr:sp>
      <xdr:nvSpPr>
        <xdr:cNvPr id="54" name="TextBox 71"/>
        <xdr:cNvSpPr txBox="1">
          <a:spLocks noChangeArrowheads="1"/>
        </xdr:cNvSpPr>
      </xdr:nvSpPr>
      <xdr:spPr>
        <a:xfrm>
          <a:off x="304800" y="21983700"/>
          <a:ext cx="8439150" cy="209550"/>
        </a:xfrm>
        <a:prstGeom prst="rect">
          <a:avLst/>
        </a:prstGeom>
        <a:noFill/>
        <a:ln w="9525" cmpd="sng">
          <a:noFill/>
        </a:ln>
      </xdr:spPr>
      <xdr:txBody>
        <a:bodyPr vertOverflow="clip" wrap="square"/>
        <a:p>
          <a:pPr algn="l">
            <a:defRPr/>
          </a:pPr>
          <a:r>
            <a:rPr lang="en-US" cap="none" sz="1000" b="0" i="0" u="none" baseline="0"/>
            <a:t>No dividend has been recommended for the current quarter under review.</a:t>
          </a:r>
        </a:p>
      </xdr:txBody>
    </xdr:sp>
    <xdr:clientData/>
  </xdr:oneCellAnchor>
  <xdr:oneCellAnchor>
    <xdr:from>
      <xdr:col>1</xdr:col>
      <xdr:colOff>0</xdr:colOff>
      <xdr:row>118</xdr:row>
      <xdr:rowOff>38100</xdr:rowOff>
    </xdr:from>
    <xdr:ext cx="8505825" cy="504825"/>
    <xdr:sp>
      <xdr:nvSpPr>
        <xdr:cNvPr id="55" name="TextBox 72"/>
        <xdr:cNvSpPr txBox="1">
          <a:spLocks noChangeArrowheads="1"/>
        </xdr:cNvSpPr>
      </xdr:nvSpPr>
      <xdr:spPr>
        <a:xfrm>
          <a:off x="295275" y="25250775"/>
          <a:ext cx="8505825" cy="504825"/>
        </a:xfrm>
        <a:prstGeom prst="rect">
          <a:avLst/>
        </a:prstGeom>
        <a:no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4 November 2003.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5:E14"/>
  <sheetViews>
    <sheetView tabSelected="1" workbookViewId="0" topLeftCell="A1">
      <selection activeCell="A1" sqref="A1"/>
    </sheetView>
  </sheetViews>
  <sheetFormatPr defaultColWidth="9.00390625" defaultRowHeight="15.75"/>
  <cols>
    <col min="1" max="16384" width="9.00390625" style="2" customWidth="1"/>
  </cols>
  <sheetData>
    <row r="5" ht="30">
      <c r="E5" s="4" t="s">
        <v>31</v>
      </c>
    </row>
    <row r="6" ht="18.75">
      <c r="E6" s="3" t="s">
        <v>32</v>
      </c>
    </row>
    <row r="12" ht="15.75">
      <c r="C12" s="1"/>
    </row>
    <row r="13" ht="20.25">
      <c r="E13" s="5" t="s">
        <v>0</v>
      </c>
    </row>
    <row r="14" ht="20.25">
      <c r="E14" s="5" t="s">
        <v>167</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109"/>
  <sheetViews>
    <sheetView zoomScale="75" zoomScaleNormal="75" workbookViewId="0" topLeftCell="A1">
      <selection activeCell="A18" sqref="A18"/>
    </sheetView>
  </sheetViews>
  <sheetFormatPr defaultColWidth="9.00390625" defaultRowHeight="15.75"/>
  <cols>
    <col min="1" max="1" width="42.00390625" style="6" customWidth="1"/>
    <col min="2" max="2" width="6.875" style="56" customWidth="1"/>
    <col min="3" max="3" width="1.37890625" style="6" customWidth="1"/>
    <col min="4" max="4" width="19.125" style="6" customWidth="1"/>
    <col min="5" max="5" width="2.875" style="6" customWidth="1"/>
    <col min="6" max="6" width="19.125" style="6" customWidth="1"/>
    <col min="7" max="7" width="1.4921875" style="6" customWidth="1"/>
    <col min="8" max="8" width="19.25390625" style="6" customWidth="1"/>
    <col min="9" max="9" width="2.875" style="6" customWidth="1"/>
    <col min="10" max="10" width="19.25390625" style="6" customWidth="1"/>
    <col min="11" max="16384" width="9.00390625" style="6" customWidth="1"/>
  </cols>
  <sheetData>
    <row r="1" spans="1:17" ht="21">
      <c r="A1" s="7" t="s">
        <v>31</v>
      </c>
      <c r="B1" s="52"/>
      <c r="C1" s="53"/>
      <c r="D1" s="53"/>
      <c r="E1" s="53"/>
      <c r="F1" s="53"/>
      <c r="G1" s="53"/>
      <c r="H1" s="53"/>
      <c r="I1" s="53"/>
      <c r="J1" s="53"/>
      <c r="K1" s="53"/>
      <c r="L1" s="54"/>
      <c r="M1" s="55"/>
      <c r="N1" s="56"/>
      <c r="O1" s="57"/>
      <c r="P1" s="57"/>
      <c r="Q1" s="57"/>
    </row>
    <row r="2" spans="1:17" ht="21">
      <c r="A2" s="8" t="s">
        <v>32</v>
      </c>
      <c r="B2" s="52"/>
      <c r="C2" s="53"/>
      <c r="D2" s="53"/>
      <c r="E2" s="53"/>
      <c r="F2" s="53"/>
      <c r="G2" s="53"/>
      <c r="H2" s="53"/>
      <c r="I2" s="53"/>
      <c r="J2" s="53"/>
      <c r="K2" s="53"/>
      <c r="L2" s="54"/>
      <c r="M2" s="55"/>
      <c r="N2" s="56"/>
      <c r="O2" s="57"/>
      <c r="P2" s="57"/>
      <c r="Q2" s="57"/>
    </row>
    <row r="3" spans="1:17" ht="21">
      <c r="A3" s="58"/>
      <c r="B3" s="52"/>
      <c r="C3" s="53"/>
      <c r="D3" s="53"/>
      <c r="E3" s="53"/>
      <c r="F3" s="53"/>
      <c r="G3" s="53"/>
      <c r="H3" s="53"/>
      <c r="I3" s="53"/>
      <c r="J3" s="53"/>
      <c r="K3" s="53"/>
      <c r="L3" s="54"/>
      <c r="M3" s="55"/>
      <c r="N3" s="56"/>
      <c r="O3" s="57"/>
      <c r="P3" s="57"/>
      <c r="Q3" s="57"/>
    </row>
    <row r="4" spans="1:17" ht="15.75" customHeight="1">
      <c r="A4" s="58"/>
      <c r="B4" s="52"/>
      <c r="C4" s="53"/>
      <c r="D4" s="53"/>
      <c r="E4" s="53"/>
      <c r="F4" s="53"/>
      <c r="G4" s="53"/>
      <c r="H4" s="53"/>
      <c r="I4" s="53"/>
      <c r="J4" s="53"/>
      <c r="K4" s="53"/>
      <c r="L4" s="54"/>
      <c r="M4" s="55"/>
      <c r="N4" s="56"/>
      <c r="O4" s="57"/>
      <c r="P4" s="57"/>
      <c r="Q4" s="57"/>
    </row>
    <row r="5" spans="1:17" ht="15.75" customHeight="1">
      <c r="A5" s="56"/>
      <c r="B5" s="52"/>
      <c r="C5" s="53"/>
      <c r="D5" s="53"/>
      <c r="E5" s="53"/>
      <c r="F5" s="53"/>
      <c r="G5" s="53"/>
      <c r="H5" s="53"/>
      <c r="I5" s="53"/>
      <c r="J5" s="53"/>
      <c r="K5" s="53"/>
      <c r="L5" s="54"/>
      <c r="M5" s="55"/>
      <c r="N5" s="56"/>
      <c r="O5" s="57"/>
      <c r="P5" s="57"/>
      <c r="Q5" s="57"/>
    </row>
    <row r="6" spans="1:17" ht="16.5">
      <c r="A6" s="56"/>
      <c r="B6" s="52"/>
      <c r="C6" s="53"/>
      <c r="D6" s="53"/>
      <c r="E6" s="53"/>
      <c r="F6" s="53"/>
      <c r="G6" s="53"/>
      <c r="H6" s="53"/>
      <c r="I6" s="53"/>
      <c r="J6" s="53"/>
      <c r="K6" s="53"/>
      <c r="L6" s="54"/>
      <c r="M6" s="53"/>
      <c r="N6" s="56"/>
      <c r="O6" s="57"/>
      <c r="P6" s="57"/>
      <c r="Q6" s="57"/>
    </row>
    <row r="7" spans="1:17" ht="16.5">
      <c r="A7" s="56"/>
      <c r="B7" s="52"/>
      <c r="C7" s="53"/>
      <c r="D7" s="194" t="s">
        <v>168</v>
      </c>
      <c r="E7" s="194"/>
      <c r="F7" s="194"/>
      <c r="G7" s="59"/>
      <c r="H7" s="194" t="s">
        <v>173</v>
      </c>
      <c r="I7" s="194"/>
      <c r="J7" s="194"/>
      <c r="K7" s="53"/>
      <c r="L7" s="54"/>
      <c r="M7" s="53"/>
      <c r="N7" s="56"/>
      <c r="O7" s="57"/>
      <c r="P7" s="57"/>
      <c r="Q7" s="57"/>
    </row>
    <row r="8" spans="1:17" ht="49.5" customHeight="1">
      <c r="A8" s="56"/>
      <c r="B8" s="52"/>
      <c r="C8" s="53"/>
      <c r="D8" s="141" t="s">
        <v>169</v>
      </c>
      <c r="E8" s="142"/>
      <c r="F8" s="140" t="s">
        <v>170</v>
      </c>
      <c r="G8" s="143"/>
      <c r="H8" s="141" t="s">
        <v>171</v>
      </c>
      <c r="I8" s="142"/>
      <c r="J8" s="140" t="s">
        <v>172</v>
      </c>
      <c r="K8" s="53"/>
      <c r="L8" s="54"/>
      <c r="M8" s="53"/>
      <c r="N8" s="56"/>
      <c r="O8" s="57"/>
      <c r="P8" s="57"/>
      <c r="Q8" s="57"/>
    </row>
    <row r="9" spans="1:17" ht="16.5">
      <c r="A9" s="56"/>
      <c r="C9" s="16"/>
      <c r="D9" s="144">
        <v>37894</v>
      </c>
      <c r="E9" s="142"/>
      <c r="F9" s="139">
        <v>37529</v>
      </c>
      <c r="G9" s="143"/>
      <c r="H9" s="144">
        <v>37894</v>
      </c>
      <c r="I9" s="60"/>
      <c r="J9" s="139">
        <v>37529</v>
      </c>
      <c r="K9" s="53"/>
      <c r="L9" s="54"/>
      <c r="M9" s="53"/>
      <c r="N9" s="56"/>
      <c r="O9" s="57"/>
      <c r="P9" s="57"/>
      <c r="Q9" s="57"/>
    </row>
    <row r="10" spans="1:17" ht="16.5">
      <c r="A10" s="56"/>
      <c r="B10" s="72" t="s">
        <v>119</v>
      </c>
      <c r="C10" s="16"/>
      <c r="D10" s="145" t="s">
        <v>1</v>
      </c>
      <c r="E10" s="61"/>
      <c r="F10" s="29" t="s">
        <v>1</v>
      </c>
      <c r="G10" s="61"/>
      <c r="H10" s="145" t="s">
        <v>1</v>
      </c>
      <c r="I10" s="61"/>
      <c r="J10" s="29" t="s">
        <v>1</v>
      </c>
      <c r="K10" s="53"/>
      <c r="L10" s="54"/>
      <c r="M10" s="53"/>
      <c r="N10" s="56"/>
      <c r="O10" s="57"/>
      <c r="P10" s="57"/>
      <c r="Q10" s="57"/>
    </row>
    <row r="11" spans="1:17" ht="16.5">
      <c r="A11" s="56"/>
      <c r="C11" s="16"/>
      <c r="D11" s="68"/>
      <c r="E11" s="68"/>
      <c r="F11" s="68"/>
      <c r="G11" s="68"/>
      <c r="H11" s="68"/>
      <c r="I11" s="68"/>
      <c r="J11" s="68"/>
      <c r="K11" s="53"/>
      <c r="L11" s="54"/>
      <c r="M11" s="53"/>
      <c r="N11" s="56"/>
      <c r="O11" s="57"/>
      <c r="P11" s="57"/>
      <c r="Q11" s="57"/>
    </row>
    <row r="12" spans="1:17" ht="16.5">
      <c r="A12" s="56"/>
      <c r="C12" s="16"/>
      <c r="D12" s="61"/>
      <c r="E12" s="61"/>
      <c r="F12" s="61"/>
      <c r="G12" s="61"/>
      <c r="H12" s="61"/>
      <c r="I12" s="61"/>
      <c r="J12" s="61"/>
      <c r="K12" s="53"/>
      <c r="L12" s="54"/>
      <c r="M12" s="53"/>
      <c r="N12" s="56"/>
      <c r="O12" s="57"/>
      <c r="P12" s="57"/>
      <c r="Q12" s="57"/>
    </row>
    <row r="13" spans="1:16" ht="17.25" thickBot="1">
      <c r="A13" s="57" t="s">
        <v>26</v>
      </c>
      <c r="B13" s="62"/>
      <c r="C13" s="53"/>
      <c r="D13" s="146">
        <v>7435785.68</v>
      </c>
      <c r="E13" s="147"/>
      <c r="F13" s="147">
        <v>6874489</v>
      </c>
      <c r="G13" s="148"/>
      <c r="H13" s="146">
        <v>21753811.68</v>
      </c>
      <c r="I13" s="147"/>
      <c r="J13" s="147">
        <v>16424274</v>
      </c>
      <c r="K13" s="54"/>
      <c r="L13" s="53"/>
      <c r="M13" s="56"/>
      <c r="N13" s="57"/>
      <c r="O13" s="57"/>
      <c r="P13" s="57"/>
    </row>
    <row r="14" spans="1:16" ht="17.25" thickTop="1">
      <c r="A14" s="57"/>
      <c r="B14" s="62"/>
      <c r="C14" s="53"/>
      <c r="D14" s="149"/>
      <c r="E14" s="148"/>
      <c r="F14" s="148"/>
      <c r="G14" s="148"/>
      <c r="H14" s="149"/>
      <c r="I14" s="148"/>
      <c r="J14" s="148"/>
      <c r="K14" s="54"/>
      <c r="L14" s="53"/>
      <c r="M14" s="56"/>
      <c r="N14" s="57"/>
      <c r="O14" s="57"/>
      <c r="P14" s="57"/>
    </row>
    <row r="15" spans="1:16" ht="17.25" thickBot="1">
      <c r="A15" s="57" t="s">
        <v>27</v>
      </c>
      <c r="B15" s="62"/>
      <c r="C15" s="53"/>
      <c r="D15" s="146">
        <v>59742.93</v>
      </c>
      <c r="E15" s="147"/>
      <c r="F15" s="147">
        <v>38521</v>
      </c>
      <c r="G15" s="148"/>
      <c r="H15" s="146">
        <v>78342.93</v>
      </c>
      <c r="I15" s="147"/>
      <c r="J15" s="147">
        <v>62730</v>
      </c>
      <c r="K15" s="54"/>
      <c r="L15" s="53"/>
      <c r="M15" s="56"/>
      <c r="N15" s="57"/>
      <c r="O15" s="57"/>
      <c r="P15" s="57"/>
    </row>
    <row r="16" spans="1:16" ht="17.25" thickTop="1">
      <c r="A16" s="57"/>
      <c r="B16" s="62"/>
      <c r="C16" s="53"/>
      <c r="D16" s="149"/>
      <c r="E16" s="148"/>
      <c r="F16" s="148"/>
      <c r="G16" s="148"/>
      <c r="H16" s="149"/>
      <c r="I16" s="148"/>
      <c r="J16" s="148"/>
      <c r="K16" s="54"/>
      <c r="L16" s="53"/>
      <c r="M16" s="56"/>
      <c r="N16" s="57"/>
      <c r="O16" s="57"/>
      <c r="P16" s="57"/>
    </row>
    <row r="17" spans="1:16" ht="21" customHeight="1">
      <c r="A17" s="193" t="s">
        <v>174</v>
      </c>
      <c r="B17" s="62"/>
      <c r="C17" s="53"/>
      <c r="D17" s="149">
        <v>1390761.56</v>
      </c>
      <c r="E17" s="148"/>
      <c r="F17" s="148">
        <v>1030930</v>
      </c>
      <c r="G17" s="148"/>
      <c r="H17" s="149">
        <v>3925142.56</v>
      </c>
      <c r="I17" s="148"/>
      <c r="J17" s="148">
        <v>2207434</v>
      </c>
      <c r="K17" s="54"/>
      <c r="L17" s="53"/>
      <c r="M17" s="56"/>
      <c r="N17" s="57"/>
      <c r="O17" s="57"/>
      <c r="P17" s="57"/>
    </row>
    <row r="18" spans="1:16" ht="16.5">
      <c r="A18" s="57"/>
      <c r="B18" s="62"/>
      <c r="C18" s="53"/>
      <c r="D18" s="149"/>
      <c r="E18" s="148"/>
      <c r="F18" s="148"/>
      <c r="G18" s="148"/>
      <c r="H18" s="149"/>
      <c r="I18" s="148"/>
      <c r="J18" s="148"/>
      <c r="K18" s="54"/>
      <c r="L18" s="53"/>
      <c r="M18" s="56"/>
      <c r="N18" s="57"/>
      <c r="O18" s="57"/>
      <c r="P18" s="57"/>
    </row>
    <row r="19" spans="1:16" ht="16.5">
      <c r="A19" s="57" t="s">
        <v>28</v>
      </c>
      <c r="B19" s="62"/>
      <c r="C19" s="53"/>
      <c r="D19" s="149">
        <v>-1385</v>
      </c>
      <c r="E19" s="148"/>
      <c r="F19" s="148">
        <v>-7058</v>
      </c>
      <c r="G19" s="148"/>
      <c r="H19" s="149">
        <v>-10805</v>
      </c>
      <c r="I19" s="148"/>
      <c r="J19" s="148">
        <v>-25155</v>
      </c>
      <c r="K19" s="54"/>
      <c r="L19" s="53"/>
      <c r="M19" s="56"/>
      <c r="N19" s="57"/>
      <c r="O19" s="57"/>
      <c r="P19" s="57"/>
    </row>
    <row r="20" spans="1:16" ht="16.5">
      <c r="A20" s="57"/>
      <c r="B20" s="64"/>
      <c r="C20" s="63"/>
      <c r="D20" s="150"/>
      <c r="E20" s="151"/>
      <c r="F20" s="151"/>
      <c r="G20" s="151"/>
      <c r="H20" s="150"/>
      <c r="I20" s="151"/>
      <c r="J20" s="151"/>
      <c r="K20" s="54"/>
      <c r="L20" s="53"/>
      <c r="M20" s="56"/>
      <c r="N20" s="57"/>
      <c r="O20" s="57"/>
      <c r="P20" s="57"/>
    </row>
    <row r="21" spans="1:16" ht="16.5">
      <c r="A21" s="102" t="s">
        <v>8</v>
      </c>
      <c r="B21" s="62"/>
      <c r="C21" s="53"/>
      <c r="D21" s="152">
        <f>SUM(D17:D20)</f>
        <v>1389376.56</v>
      </c>
      <c r="E21" s="153"/>
      <c r="F21" s="153">
        <f>SUM(F17:F20)</f>
        <v>1023872</v>
      </c>
      <c r="G21" s="148"/>
      <c r="H21" s="152">
        <f>SUM(H17:H20)</f>
        <v>3914337.56</v>
      </c>
      <c r="I21" s="153"/>
      <c r="J21" s="153">
        <f>SUM(J17:J20)</f>
        <v>2182279</v>
      </c>
      <c r="K21" s="54"/>
      <c r="L21" s="53"/>
      <c r="M21" s="56"/>
      <c r="N21" s="57"/>
      <c r="O21" s="57"/>
      <c r="P21" s="57"/>
    </row>
    <row r="22" spans="1:16" ht="16.5">
      <c r="A22" s="57"/>
      <c r="B22" s="62"/>
      <c r="C22" s="53"/>
      <c r="D22" s="149"/>
      <c r="E22" s="148"/>
      <c r="F22" s="148"/>
      <c r="G22" s="148"/>
      <c r="H22" s="149"/>
      <c r="I22" s="148"/>
      <c r="J22" s="148"/>
      <c r="K22" s="54"/>
      <c r="L22" s="53"/>
      <c r="M22" s="56"/>
      <c r="N22" s="57"/>
      <c r="O22" s="57"/>
      <c r="P22" s="57"/>
    </row>
    <row r="23" spans="1:16" ht="16.5">
      <c r="A23" s="57" t="s">
        <v>175</v>
      </c>
      <c r="B23" s="72">
        <v>18</v>
      </c>
      <c r="C23" s="53"/>
      <c r="D23" s="149">
        <v>-41649.37</v>
      </c>
      <c r="E23" s="148"/>
      <c r="F23" s="148">
        <v>71847</v>
      </c>
      <c r="G23" s="148"/>
      <c r="H23" s="149">
        <v>-75011.37</v>
      </c>
      <c r="I23" s="148"/>
      <c r="J23" s="148">
        <v>71725</v>
      </c>
      <c r="K23" s="54"/>
      <c r="L23" s="53"/>
      <c r="M23" s="56"/>
      <c r="N23" s="57"/>
      <c r="O23" s="57"/>
      <c r="P23" s="57"/>
    </row>
    <row r="24" spans="1:16" ht="16.5">
      <c r="A24" s="57"/>
      <c r="B24" s="64"/>
      <c r="C24" s="63"/>
      <c r="D24" s="150"/>
      <c r="E24" s="151"/>
      <c r="F24" s="151"/>
      <c r="G24" s="151"/>
      <c r="H24" s="150"/>
      <c r="I24" s="151"/>
      <c r="J24" s="151"/>
      <c r="K24" s="54"/>
      <c r="L24" s="53"/>
      <c r="M24" s="56"/>
      <c r="N24" s="57"/>
      <c r="O24" s="57"/>
      <c r="P24" s="57"/>
    </row>
    <row r="25" spans="1:16" ht="16.5">
      <c r="A25" s="102" t="s">
        <v>29</v>
      </c>
      <c r="B25" s="62"/>
      <c r="C25" s="53"/>
      <c r="D25" s="152">
        <f>SUM(D21:D24)</f>
        <v>1347727.19</v>
      </c>
      <c r="E25" s="153"/>
      <c r="F25" s="153">
        <f>SUM(F21:F24)</f>
        <v>1095719</v>
      </c>
      <c r="G25" s="148"/>
      <c r="H25" s="152">
        <f>SUM(H21:H24)</f>
        <v>3839326.19</v>
      </c>
      <c r="I25" s="153"/>
      <c r="J25" s="153">
        <f>SUM(J21:J24)</f>
        <v>2254004</v>
      </c>
      <c r="K25" s="54"/>
      <c r="L25" s="53"/>
      <c r="M25" s="56"/>
      <c r="N25" s="57"/>
      <c r="O25" s="57"/>
      <c r="P25" s="57"/>
    </row>
    <row r="26" spans="1:16" ht="16.5">
      <c r="A26" s="57"/>
      <c r="B26" s="62"/>
      <c r="C26" s="65"/>
      <c r="D26" s="149"/>
      <c r="E26" s="148"/>
      <c r="F26" s="148"/>
      <c r="G26" s="148"/>
      <c r="H26" s="149"/>
      <c r="I26" s="148"/>
      <c r="J26" s="148"/>
      <c r="K26" s="54"/>
      <c r="L26" s="53"/>
      <c r="M26" s="56"/>
      <c r="N26" s="57"/>
      <c r="O26" s="57"/>
      <c r="P26" s="57"/>
    </row>
    <row r="27" spans="1:16" ht="16.5">
      <c r="A27" s="57" t="s">
        <v>30</v>
      </c>
      <c r="B27" s="62"/>
      <c r="C27" s="53"/>
      <c r="D27" s="149">
        <v>-80800.68</v>
      </c>
      <c r="E27" s="148"/>
      <c r="F27" s="148">
        <v>15813</v>
      </c>
      <c r="G27" s="148"/>
      <c r="H27" s="149">
        <v>-9804.68</v>
      </c>
      <c r="I27" s="148"/>
      <c r="J27" s="148">
        <v>132993</v>
      </c>
      <c r="K27" s="54"/>
      <c r="L27" s="53"/>
      <c r="M27" s="56"/>
      <c r="N27" s="57"/>
      <c r="O27" s="57"/>
      <c r="P27" s="57"/>
    </row>
    <row r="28" spans="1:16" ht="16.5">
      <c r="A28" s="57"/>
      <c r="B28" s="62"/>
      <c r="C28" s="53"/>
      <c r="D28" s="149"/>
      <c r="E28" s="148"/>
      <c r="F28" s="148"/>
      <c r="G28" s="148"/>
      <c r="H28" s="149"/>
      <c r="I28" s="148"/>
      <c r="J28" s="148"/>
      <c r="K28" s="54"/>
      <c r="L28" s="53"/>
      <c r="M28" s="56"/>
      <c r="N28" s="57"/>
      <c r="O28" s="57"/>
      <c r="P28" s="57"/>
    </row>
    <row r="29" spans="1:16" ht="17.25" thickBot="1">
      <c r="A29" s="57" t="s">
        <v>7</v>
      </c>
      <c r="B29" s="62"/>
      <c r="C29" s="53"/>
      <c r="D29" s="154">
        <f>SUM(D25:D28)</f>
        <v>1266926.51</v>
      </c>
      <c r="E29" s="155"/>
      <c r="F29" s="155">
        <f>SUM(F25:F28)</f>
        <v>1111532</v>
      </c>
      <c r="G29" s="148"/>
      <c r="H29" s="154">
        <f>SUM(H25:H28)</f>
        <v>3829521.51</v>
      </c>
      <c r="I29" s="155"/>
      <c r="J29" s="155">
        <f>SUM(J25:J28)</f>
        <v>2386997</v>
      </c>
      <c r="K29" s="54"/>
      <c r="L29" s="53"/>
      <c r="M29" s="56"/>
      <c r="N29" s="57"/>
      <c r="O29" s="57"/>
      <c r="P29" s="57"/>
    </row>
    <row r="30" spans="1:16" ht="17.25" thickTop="1">
      <c r="A30" s="57"/>
      <c r="B30" s="62"/>
      <c r="C30" s="53"/>
      <c r="D30" s="150"/>
      <c r="E30" s="151"/>
      <c r="F30" s="151"/>
      <c r="G30" s="148"/>
      <c r="H30" s="150"/>
      <c r="I30" s="151"/>
      <c r="J30" s="151"/>
      <c r="K30" s="54"/>
      <c r="L30" s="53"/>
      <c r="M30" s="56"/>
      <c r="N30" s="57"/>
      <c r="O30" s="57"/>
      <c r="P30" s="57"/>
    </row>
    <row r="31" spans="1:16" ht="16.5">
      <c r="A31" s="57"/>
      <c r="B31" s="62"/>
      <c r="C31" s="53"/>
      <c r="D31" s="149"/>
      <c r="E31" s="148"/>
      <c r="F31" s="148"/>
      <c r="G31" s="148"/>
      <c r="H31" s="149"/>
      <c r="I31" s="148"/>
      <c r="J31" s="148"/>
      <c r="K31" s="54"/>
      <c r="L31" s="53"/>
      <c r="M31" s="56"/>
      <c r="N31" s="57"/>
      <c r="O31" s="57"/>
      <c r="P31" s="57"/>
    </row>
    <row r="32" spans="1:10" ht="16.5">
      <c r="A32" s="57" t="s">
        <v>42</v>
      </c>
      <c r="D32" s="67"/>
      <c r="E32" s="68"/>
      <c r="F32" s="68"/>
      <c r="G32" s="68"/>
      <c r="H32" s="67"/>
      <c r="I32" s="68"/>
      <c r="J32" s="68"/>
    </row>
    <row r="33" spans="1:10" ht="16.5">
      <c r="A33" s="66" t="s">
        <v>43</v>
      </c>
      <c r="B33" s="72">
        <v>26</v>
      </c>
      <c r="D33" s="156">
        <f>+D29/252056667*100</f>
        <v>0.502635587893416</v>
      </c>
      <c r="E33" s="68"/>
      <c r="F33" s="157">
        <f>+F29/36500000*100</f>
        <v>3.0452931506849317</v>
      </c>
      <c r="G33" s="68"/>
      <c r="H33" s="156">
        <f>+H29*100/187771111</f>
        <v>2.0394625614160637</v>
      </c>
      <c r="I33" s="68"/>
      <c r="J33" s="157">
        <f>+J29/109500000*100</f>
        <v>2.1799059360730593</v>
      </c>
    </row>
    <row r="34" spans="1:10" ht="16.5">
      <c r="A34" s="66" t="s">
        <v>44</v>
      </c>
      <c r="D34" s="67" t="s">
        <v>86</v>
      </c>
      <c r="E34" s="68"/>
      <c r="F34" s="68" t="s">
        <v>86</v>
      </c>
      <c r="G34" s="68"/>
      <c r="H34" s="67" t="s">
        <v>86</v>
      </c>
      <c r="I34" s="68"/>
      <c r="J34" s="68" t="s">
        <v>86</v>
      </c>
    </row>
    <row r="35" spans="4:10" ht="15.75">
      <c r="D35" s="68"/>
      <c r="E35" s="68"/>
      <c r="F35" s="68"/>
      <c r="G35" s="68"/>
      <c r="H35" s="68"/>
      <c r="I35" s="68"/>
      <c r="J35" s="68"/>
    </row>
    <row r="36" spans="4:10" ht="15.75">
      <c r="D36" s="68"/>
      <c r="E36" s="68"/>
      <c r="F36" s="68"/>
      <c r="G36" s="68"/>
      <c r="H36" s="68"/>
      <c r="I36" s="68"/>
      <c r="J36" s="68"/>
    </row>
    <row r="37" spans="1:10" ht="15.75">
      <c r="A37" s="69" t="s">
        <v>92</v>
      </c>
      <c r="D37" s="68"/>
      <c r="E37" s="68"/>
      <c r="F37" s="68"/>
      <c r="G37" s="68"/>
      <c r="H37" s="68"/>
      <c r="I37" s="68"/>
      <c r="J37" s="68"/>
    </row>
    <row r="38" spans="1:10" ht="15.75">
      <c r="A38" s="69" t="s">
        <v>91</v>
      </c>
      <c r="D38" s="68"/>
      <c r="E38" s="68"/>
      <c r="F38" s="68"/>
      <c r="G38" s="68"/>
      <c r="H38" s="68"/>
      <c r="I38" s="68"/>
      <c r="J38" s="68"/>
    </row>
    <row r="39" spans="4:10" ht="15.75">
      <c r="D39" s="68"/>
      <c r="E39" s="68"/>
      <c r="F39" s="68"/>
      <c r="G39" s="68"/>
      <c r="H39" s="68"/>
      <c r="I39" s="68"/>
      <c r="J39" s="68"/>
    </row>
    <row r="40" spans="4:10" ht="15.75">
      <c r="D40" s="68"/>
      <c r="E40" s="68"/>
      <c r="F40" s="68"/>
      <c r="G40" s="68"/>
      <c r="H40" s="68"/>
      <c r="I40" s="68"/>
      <c r="J40" s="68"/>
    </row>
    <row r="41" spans="4:10" ht="15.75">
      <c r="D41" s="68"/>
      <c r="E41" s="68"/>
      <c r="F41" s="68"/>
      <c r="G41" s="68"/>
      <c r="H41" s="68"/>
      <c r="I41" s="68"/>
      <c r="J41" s="68"/>
    </row>
    <row r="42" spans="4:10" ht="15.75">
      <c r="D42" s="68"/>
      <c r="E42" s="68"/>
      <c r="F42" s="68"/>
      <c r="G42" s="68"/>
      <c r="H42" s="68"/>
      <c r="I42" s="68"/>
      <c r="J42" s="68"/>
    </row>
    <row r="43" spans="4:10" ht="15.75">
      <c r="D43" s="68"/>
      <c r="E43" s="68"/>
      <c r="F43" s="68"/>
      <c r="G43" s="68"/>
      <c r="H43" s="68"/>
      <c r="I43" s="68"/>
      <c r="J43" s="68"/>
    </row>
    <row r="44" spans="4:10" ht="15.75">
      <c r="D44" s="68"/>
      <c r="E44" s="68"/>
      <c r="F44" s="68"/>
      <c r="G44" s="68"/>
      <c r="H44" s="68"/>
      <c r="I44" s="68"/>
      <c r="J44" s="68"/>
    </row>
    <row r="45" spans="4:10" ht="15.75">
      <c r="D45" s="68"/>
      <c r="E45" s="68"/>
      <c r="F45" s="68"/>
      <c r="G45" s="68"/>
      <c r="H45" s="68"/>
      <c r="I45" s="68"/>
      <c r="J45" s="68"/>
    </row>
    <row r="46" spans="4:10" ht="15.75">
      <c r="D46" s="68"/>
      <c r="E46" s="68"/>
      <c r="F46" s="68"/>
      <c r="G46" s="68"/>
      <c r="H46" s="68"/>
      <c r="I46" s="68"/>
      <c r="J46" s="68"/>
    </row>
    <row r="47" spans="4:10" ht="15.75">
      <c r="D47" s="68"/>
      <c r="E47" s="68"/>
      <c r="F47" s="68"/>
      <c r="G47" s="68"/>
      <c r="H47" s="68"/>
      <c r="I47" s="68"/>
      <c r="J47" s="68"/>
    </row>
    <row r="48" spans="4:10" ht="15.75">
      <c r="D48" s="68"/>
      <c r="E48" s="68"/>
      <c r="F48" s="68"/>
      <c r="G48" s="68"/>
      <c r="H48" s="68"/>
      <c r="I48" s="68"/>
      <c r="J48" s="68"/>
    </row>
    <row r="49" spans="4:10" ht="15.75">
      <c r="D49" s="68"/>
      <c r="E49" s="68"/>
      <c r="F49" s="68"/>
      <c r="G49" s="68"/>
      <c r="H49" s="68"/>
      <c r="I49" s="68"/>
      <c r="J49" s="68"/>
    </row>
    <row r="50" spans="4:10" ht="15.75">
      <c r="D50" s="68"/>
      <c r="E50" s="68"/>
      <c r="F50" s="68"/>
      <c r="G50" s="68"/>
      <c r="H50" s="68"/>
      <c r="I50" s="68"/>
      <c r="J50" s="68"/>
    </row>
    <row r="51" spans="4:10" ht="15.75">
      <c r="D51" s="68"/>
      <c r="E51" s="68"/>
      <c r="F51" s="68"/>
      <c r="G51" s="68"/>
      <c r="H51" s="68"/>
      <c r="I51" s="68"/>
      <c r="J51" s="68"/>
    </row>
    <row r="52" spans="4:10" ht="15.75">
      <c r="D52" s="68"/>
      <c r="E52" s="68"/>
      <c r="F52" s="68"/>
      <c r="G52" s="68"/>
      <c r="H52" s="68"/>
      <c r="I52" s="68"/>
      <c r="J52" s="68"/>
    </row>
    <row r="53" spans="4:10" ht="15.75">
      <c r="D53" s="68"/>
      <c r="E53" s="68"/>
      <c r="F53" s="68"/>
      <c r="G53" s="68"/>
      <c r="H53" s="68"/>
      <c r="I53" s="68"/>
      <c r="J53" s="68"/>
    </row>
    <row r="54" spans="4:10" ht="15.75">
      <c r="D54" s="68"/>
      <c r="E54" s="68"/>
      <c r="F54" s="68"/>
      <c r="G54" s="68"/>
      <c r="H54" s="68"/>
      <c r="I54" s="68"/>
      <c r="J54" s="68"/>
    </row>
    <row r="55" spans="4:10" ht="15.75">
      <c r="D55" s="68"/>
      <c r="E55" s="68"/>
      <c r="F55" s="68"/>
      <c r="G55" s="68"/>
      <c r="H55" s="68"/>
      <c r="I55" s="68"/>
      <c r="J55" s="68"/>
    </row>
    <row r="56" spans="4:10" ht="15.75">
      <c r="D56" s="68"/>
      <c r="E56" s="68"/>
      <c r="F56" s="68"/>
      <c r="G56" s="68"/>
      <c r="H56" s="68"/>
      <c r="I56" s="68"/>
      <c r="J56" s="68"/>
    </row>
    <row r="57" spans="4:10" ht="15.75">
      <c r="D57" s="68"/>
      <c r="E57" s="68"/>
      <c r="F57" s="68"/>
      <c r="G57" s="68"/>
      <c r="H57" s="68"/>
      <c r="I57" s="68"/>
      <c r="J57" s="68"/>
    </row>
    <row r="58" spans="4:10" ht="15.75">
      <c r="D58" s="68"/>
      <c r="E58" s="68"/>
      <c r="F58" s="68"/>
      <c r="G58" s="68"/>
      <c r="H58" s="68"/>
      <c r="I58" s="68"/>
      <c r="J58" s="68"/>
    </row>
    <row r="59" spans="4:10" ht="15.75">
      <c r="D59" s="68"/>
      <c r="E59" s="68"/>
      <c r="F59" s="68"/>
      <c r="G59" s="68"/>
      <c r="H59" s="68"/>
      <c r="I59" s="68"/>
      <c r="J59" s="68"/>
    </row>
    <row r="60" spans="4:10" ht="15.75">
      <c r="D60" s="68"/>
      <c r="E60" s="68"/>
      <c r="F60" s="68"/>
      <c r="G60" s="68"/>
      <c r="H60" s="68"/>
      <c r="I60" s="68"/>
      <c r="J60" s="68"/>
    </row>
    <row r="61" spans="4:10" ht="15.75">
      <c r="D61" s="68"/>
      <c r="E61" s="68"/>
      <c r="F61" s="68"/>
      <c r="G61" s="68"/>
      <c r="H61" s="68"/>
      <c r="I61" s="68"/>
      <c r="J61" s="68"/>
    </row>
    <row r="62" spans="4:10" ht="15.75">
      <c r="D62" s="68"/>
      <c r="E62" s="68"/>
      <c r="F62" s="68"/>
      <c r="G62" s="68"/>
      <c r="H62" s="68"/>
      <c r="I62" s="68"/>
      <c r="J62" s="68"/>
    </row>
    <row r="63" spans="4:10" ht="15.75">
      <c r="D63" s="68"/>
      <c r="E63" s="68"/>
      <c r="F63" s="68"/>
      <c r="G63" s="68"/>
      <c r="H63" s="68"/>
      <c r="I63" s="68"/>
      <c r="J63" s="68"/>
    </row>
    <row r="64" spans="4:10" ht="15.75">
      <c r="D64" s="68"/>
      <c r="E64" s="68"/>
      <c r="F64" s="68"/>
      <c r="G64" s="68"/>
      <c r="H64" s="68"/>
      <c r="I64" s="68"/>
      <c r="J64" s="68"/>
    </row>
    <row r="65" spans="4:10" ht="15.75">
      <c r="D65" s="68"/>
      <c r="E65" s="68"/>
      <c r="F65" s="68"/>
      <c r="G65" s="68"/>
      <c r="H65" s="68"/>
      <c r="I65" s="68"/>
      <c r="J65" s="68"/>
    </row>
    <row r="66" spans="4:10" ht="15.75">
      <c r="D66" s="68"/>
      <c r="E66" s="68"/>
      <c r="F66" s="68"/>
      <c r="G66" s="68"/>
      <c r="H66" s="68"/>
      <c r="I66" s="68"/>
      <c r="J66" s="68"/>
    </row>
    <row r="67" spans="4:10" ht="15.75">
      <c r="D67" s="68"/>
      <c r="E67" s="68"/>
      <c r="F67" s="68"/>
      <c r="G67" s="68"/>
      <c r="H67" s="68"/>
      <c r="I67" s="68"/>
      <c r="J67" s="68"/>
    </row>
    <row r="68" spans="4:10" ht="15.75">
      <c r="D68" s="68"/>
      <c r="E68" s="68"/>
      <c r="F68" s="68"/>
      <c r="G68" s="68"/>
      <c r="H68" s="68"/>
      <c r="I68" s="68"/>
      <c r="J68" s="68"/>
    </row>
    <row r="69" spans="4:10" ht="15.75">
      <c r="D69" s="68"/>
      <c r="E69" s="68"/>
      <c r="F69" s="68"/>
      <c r="G69" s="68"/>
      <c r="H69" s="68"/>
      <c r="I69" s="68"/>
      <c r="J69" s="68"/>
    </row>
    <row r="70" spans="4:10" ht="15.75">
      <c r="D70" s="68"/>
      <c r="E70" s="68"/>
      <c r="F70" s="68"/>
      <c r="G70" s="68"/>
      <c r="H70" s="68"/>
      <c r="I70" s="68"/>
      <c r="J70" s="68"/>
    </row>
    <row r="71" spans="4:10" ht="15.75">
      <c r="D71" s="68"/>
      <c r="E71" s="68"/>
      <c r="F71" s="68"/>
      <c r="G71" s="68"/>
      <c r="H71" s="68"/>
      <c r="I71" s="68"/>
      <c r="J71" s="68"/>
    </row>
    <row r="72" spans="4:10" ht="15.75">
      <c r="D72" s="68"/>
      <c r="E72" s="68"/>
      <c r="F72" s="68"/>
      <c r="G72" s="68"/>
      <c r="H72" s="68"/>
      <c r="I72" s="68"/>
      <c r="J72" s="68"/>
    </row>
    <row r="73" spans="4:10" ht="15.75">
      <c r="D73" s="68"/>
      <c r="E73" s="68"/>
      <c r="F73" s="68"/>
      <c r="G73" s="68"/>
      <c r="H73" s="68"/>
      <c r="I73" s="68"/>
      <c r="J73" s="68"/>
    </row>
    <row r="74" spans="4:10" ht="15.75">
      <c r="D74" s="68"/>
      <c r="E74" s="68"/>
      <c r="F74" s="68"/>
      <c r="G74" s="68"/>
      <c r="H74" s="68"/>
      <c r="I74" s="68"/>
      <c r="J74" s="68"/>
    </row>
    <row r="75" spans="4:10" ht="15.75">
      <c r="D75" s="68"/>
      <c r="E75" s="68"/>
      <c r="F75" s="68"/>
      <c r="G75" s="68"/>
      <c r="H75" s="68"/>
      <c r="I75" s="68"/>
      <c r="J75" s="68"/>
    </row>
    <row r="76" spans="4:10" ht="15.75">
      <c r="D76" s="68"/>
      <c r="E76" s="68"/>
      <c r="F76" s="68"/>
      <c r="G76" s="68"/>
      <c r="H76" s="68"/>
      <c r="I76" s="68"/>
      <c r="J76" s="68"/>
    </row>
    <row r="77" spans="4:10" ht="15.75">
      <c r="D77" s="68"/>
      <c r="E77" s="68"/>
      <c r="F77" s="68"/>
      <c r="G77" s="68"/>
      <c r="H77" s="68"/>
      <c r="I77" s="68"/>
      <c r="J77" s="68"/>
    </row>
    <row r="78" spans="4:10" ht="15.75">
      <c r="D78" s="68"/>
      <c r="E78" s="68"/>
      <c r="F78" s="68"/>
      <c r="G78" s="68"/>
      <c r="H78" s="68"/>
      <c r="I78" s="68"/>
      <c r="J78" s="68"/>
    </row>
    <row r="79" spans="4:10" ht="15.75">
      <c r="D79" s="68"/>
      <c r="E79" s="68"/>
      <c r="F79" s="68"/>
      <c r="G79" s="68"/>
      <c r="H79" s="68"/>
      <c r="I79" s="68"/>
      <c r="J79" s="68"/>
    </row>
    <row r="80" spans="4:10" ht="15.75">
      <c r="D80" s="68"/>
      <c r="E80" s="68"/>
      <c r="F80" s="68"/>
      <c r="G80" s="68"/>
      <c r="H80" s="68"/>
      <c r="I80" s="68"/>
      <c r="J80" s="68"/>
    </row>
    <row r="81" spans="4:10" ht="15.75">
      <c r="D81" s="68"/>
      <c r="E81" s="68"/>
      <c r="F81" s="68"/>
      <c r="G81" s="68"/>
      <c r="H81" s="68"/>
      <c r="I81" s="68"/>
      <c r="J81" s="68"/>
    </row>
    <row r="82" spans="4:10" ht="15.75">
      <c r="D82" s="68"/>
      <c r="E82" s="68"/>
      <c r="F82" s="68"/>
      <c r="G82" s="68"/>
      <c r="H82" s="68"/>
      <c r="I82" s="68"/>
      <c r="J82" s="68"/>
    </row>
    <row r="83" spans="4:10" ht="15.75">
      <c r="D83" s="68"/>
      <c r="E83" s="68"/>
      <c r="F83" s="68"/>
      <c r="G83" s="68"/>
      <c r="H83" s="68"/>
      <c r="I83" s="68"/>
      <c r="J83" s="68"/>
    </row>
    <row r="84" spans="4:10" ht="15.75">
      <c r="D84" s="68"/>
      <c r="E84" s="68"/>
      <c r="F84" s="68"/>
      <c r="G84" s="68"/>
      <c r="H84" s="68"/>
      <c r="I84" s="68"/>
      <c r="J84" s="68"/>
    </row>
    <row r="85" spans="4:10" ht="15.75">
      <c r="D85" s="68"/>
      <c r="E85" s="68"/>
      <c r="F85" s="68"/>
      <c r="G85" s="68"/>
      <c r="H85" s="68"/>
      <c r="I85" s="68"/>
      <c r="J85" s="68"/>
    </row>
    <row r="86" spans="4:10" ht="15.75">
      <c r="D86" s="68"/>
      <c r="E86" s="68"/>
      <c r="F86" s="68"/>
      <c r="G86" s="68"/>
      <c r="H86" s="68"/>
      <c r="I86" s="68"/>
      <c r="J86" s="68"/>
    </row>
    <row r="87" spans="4:10" ht="15.75">
      <c r="D87" s="68"/>
      <c r="E87" s="68"/>
      <c r="F87" s="68"/>
      <c r="G87" s="68"/>
      <c r="H87" s="68"/>
      <c r="I87" s="68"/>
      <c r="J87" s="68"/>
    </row>
    <row r="88" spans="4:10" ht="15.75">
      <c r="D88" s="68"/>
      <c r="E88" s="68"/>
      <c r="F88" s="68"/>
      <c r="G88" s="68"/>
      <c r="H88" s="68"/>
      <c r="I88" s="68"/>
      <c r="J88" s="68"/>
    </row>
    <row r="89" spans="4:10" ht="15.75">
      <c r="D89" s="68"/>
      <c r="E89" s="68"/>
      <c r="F89" s="68"/>
      <c r="G89" s="68"/>
      <c r="H89" s="68"/>
      <c r="I89" s="68"/>
      <c r="J89" s="68"/>
    </row>
    <row r="90" spans="4:10" ht="15.75">
      <c r="D90" s="68"/>
      <c r="E90" s="68"/>
      <c r="F90" s="68"/>
      <c r="G90" s="68"/>
      <c r="H90" s="68"/>
      <c r="I90" s="68"/>
      <c r="J90" s="68"/>
    </row>
    <row r="91" spans="4:10" ht="15.75">
      <c r="D91" s="68"/>
      <c r="E91" s="68"/>
      <c r="F91" s="68"/>
      <c r="G91" s="68"/>
      <c r="H91" s="68"/>
      <c r="I91" s="68"/>
      <c r="J91" s="68"/>
    </row>
    <row r="92" spans="4:10" ht="15.75">
      <c r="D92" s="68"/>
      <c r="E92" s="68"/>
      <c r="F92" s="68"/>
      <c r="G92" s="68"/>
      <c r="H92" s="68"/>
      <c r="I92" s="68"/>
      <c r="J92" s="68"/>
    </row>
    <row r="93" spans="4:10" ht="15.75">
      <c r="D93" s="68"/>
      <c r="E93" s="68"/>
      <c r="F93" s="68"/>
      <c r="G93" s="68"/>
      <c r="H93" s="68"/>
      <c r="I93" s="68"/>
      <c r="J93" s="68"/>
    </row>
    <row r="94" spans="4:10" ht="15.75">
      <c r="D94" s="68"/>
      <c r="E94" s="68"/>
      <c r="F94" s="68"/>
      <c r="G94" s="68"/>
      <c r="H94" s="68"/>
      <c r="I94" s="68"/>
      <c r="J94" s="68"/>
    </row>
    <row r="95" spans="4:10" ht="15.75">
      <c r="D95" s="68"/>
      <c r="E95" s="68"/>
      <c r="F95" s="68"/>
      <c r="G95" s="68"/>
      <c r="H95" s="68"/>
      <c r="I95" s="68"/>
      <c r="J95" s="68"/>
    </row>
    <row r="96" spans="4:10" ht="15.75">
      <c r="D96" s="68"/>
      <c r="E96" s="68"/>
      <c r="F96" s="68"/>
      <c r="G96" s="68"/>
      <c r="H96" s="68"/>
      <c r="I96" s="68"/>
      <c r="J96" s="68"/>
    </row>
    <row r="97" spans="4:10" ht="15.75">
      <c r="D97" s="68"/>
      <c r="E97" s="68"/>
      <c r="F97" s="68"/>
      <c r="G97" s="68"/>
      <c r="H97" s="68"/>
      <c r="I97" s="68"/>
      <c r="J97" s="68"/>
    </row>
    <row r="98" spans="4:10" ht="15.75">
      <c r="D98" s="68"/>
      <c r="E98" s="68"/>
      <c r="F98" s="68"/>
      <c r="G98" s="68"/>
      <c r="H98" s="68"/>
      <c r="I98" s="68"/>
      <c r="J98" s="68"/>
    </row>
    <row r="99" spans="4:10" ht="15.75">
      <c r="D99" s="68"/>
      <c r="E99" s="68"/>
      <c r="F99" s="68"/>
      <c r="G99" s="68"/>
      <c r="H99" s="68"/>
      <c r="I99" s="68"/>
      <c r="J99" s="68"/>
    </row>
    <row r="100" spans="4:10" ht="15.75">
      <c r="D100" s="68"/>
      <c r="E100" s="68"/>
      <c r="F100" s="68"/>
      <c r="G100" s="68"/>
      <c r="H100" s="68"/>
      <c r="I100" s="68"/>
      <c r="J100" s="68"/>
    </row>
    <row r="101" spans="4:10" ht="15.75">
      <c r="D101" s="68"/>
      <c r="E101" s="68"/>
      <c r="F101" s="68"/>
      <c r="G101" s="68"/>
      <c r="H101" s="68"/>
      <c r="I101" s="68"/>
      <c r="J101" s="68"/>
    </row>
    <row r="102" spans="4:10" ht="15.75">
      <c r="D102" s="68"/>
      <c r="E102" s="68"/>
      <c r="F102" s="68"/>
      <c r="G102" s="68"/>
      <c r="H102" s="68"/>
      <c r="I102" s="68"/>
      <c r="J102" s="68"/>
    </row>
    <row r="103" spans="4:10" ht="15.75">
      <c r="D103" s="68"/>
      <c r="E103" s="68"/>
      <c r="F103" s="68"/>
      <c r="G103" s="68"/>
      <c r="H103" s="68"/>
      <c r="I103" s="68"/>
      <c r="J103" s="68"/>
    </row>
    <row r="104" spans="4:10" ht="15.75">
      <c r="D104" s="68"/>
      <c r="E104" s="68"/>
      <c r="F104" s="68"/>
      <c r="G104" s="68"/>
      <c r="H104" s="68"/>
      <c r="I104" s="68"/>
      <c r="J104" s="68"/>
    </row>
    <row r="105" spans="4:10" ht="15.75">
      <c r="D105" s="68"/>
      <c r="E105" s="68"/>
      <c r="F105" s="68"/>
      <c r="G105" s="68"/>
      <c r="H105" s="68"/>
      <c r="I105" s="68"/>
      <c r="J105" s="68"/>
    </row>
    <row r="106" spans="4:10" ht="15.75">
      <c r="D106" s="68"/>
      <c r="E106" s="68"/>
      <c r="F106" s="68"/>
      <c r="G106" s="68"/>
      <c r="H106" s="68"/>
      <c r="I106" s="68"/>
      <c r="J106" s="68"/>
    </row>
    <row r="107" spans="4:10" ht="15.75">
      <c r="D107" s="68"/>
      <c r="E107" s="68"/>
      <c r="F107" s="68"/>
      <c r="G107" s="68"/>
      <c r="H107" s="68"/>
      <c r="I107" s="68"/>
      <c r="J107" s="68"/>
    </row>
    <row r="108" spans="4:10" ht="15.75">
      <c r="D108" s="68"/>
      <c r="E108" s="68"/>
      <c r="F108" s="68"/>
      <c r="G108" s="68"/>
      <c r="H108" s="68"/>
      <c r="I108" s="68"/>
      <c r="J108" s="68"/>
    </row>
    <row r="109" spans="4:10" ht="15.75">
      <c r="D109" s="68"/>
      <c r="E109" s="68"/>
      <c r="F109" s="68"/>
      <c r="G109" s="68"/>
      <c r="H109" s="68"/>
      <c r="I109" s="68"/>
      <c r="J109" s="68"/>
    </row>
  </sheetData>
  <mergeCells count="2">
    <mergeCell ref="D7:F7"/>
    <mergeCell ref="H7:J7"/>
  </mergeCells>
  <printOptions horizontalCentered="1"/>
  <pageMargins left="0.75" right="0.7" top="1" bottom="1" header="0.5" footer="0.5"/>
  <pageSetup fitToHeight="1" fitToWidth="1" horizontalDpi="300" verticalDpi="300" orientation="portrait"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400"/>
  <sheetViews>
    <sheetView zoomScale="75" zoomScaleNormal="75" workbookViewId="0" topLeftCell="A1">
      <selection activeCell="A5" sqref="A5"/>
    </sheetView>
  </sheetViews>
  <sheetFormatPr defaultColWidth="9.00390625" defaultRowHeight="15.75"/>
  <cols>
    <col min="1" max="1" width="40.875" style="6" customWidth="1"/>
    <col min="2" max="2" width="9.00390625" style="56" customWidth="1"/>
    <col min="3" max="3" width="13.75390625" style="6" customWidth="1"/>
    <col min="4" max="4" width="9.50390625" style="6" customWidth="1"/>
    <col min="5" max="5" width="14.75390625" style="6" customWidth="1"/>
    <col min="6" max="6" width="9.00390625" style="6" customWidth="1"/>
    <col min="7" max="7" width="10.00390625" style="6" bestFit="1" customWidth="1"/>
    <col min="8" max="16384" width="9.00390625" style="6" customWidth="1"/>
  </cols>
  <sheetData>
    <row r="1" ht="18.75">
      <c r="A1" s="7" t="s">
        <v>31</v>
      </c>
    </row>
    <row r="2" ht="15.75">
      <c r="A2" s="8" t="s">
        <v>32</v>
      </c>
    </row>
    <row r="4" ht="15.75">
      <c r="A4" s="56"/>
    </row>
    <row r="5" ht="15.75">
      <c r="A5" s="56"/>
    </row>
    <row r="6" ht="16.5">
      <c r="A6" s="70"/>
    </row>
    <row r="7" spans="1:5" ht="66">
      <c r="A7" s="71"/>
      <c r="C7" s="158" t="s">
        <v>176</v>
      </c>
      <c r="D7" s="60"/>
      <c r="E7" s="159" t="s">
        <v>177</v>
      </c>
    </row>
    <row r="8" spans="1:5" ht="16.5">
      <c r="A8" s="71"/>
      <c r="C8" s="144">
        <v>37894</v>
      </c>
      <c r="D8" s="143"/>
      <c r="E8" s="139">
        <v>37621</v>
      </c>
    </row>
    <row r="9" spans="1:5" ht="16.5">
      <c r="A9" s="71"/>
      <c r="C9" s="144" t="s">
        <v>52</v>
      </c>
      <c r="D9" s="143"/>
      <c r="E9" s="139" t="s">
        <v>53</v>
      </c>
    </row>
    <row r="10" spans="1:5" ht="16.5">
      <c r="A10" s="71"/>
      <c r="B10" s="72" t="s">
        <v>119</v>
      </c>
      <c r="C10" s="160" t="s">
        <v>1</v>
      </c>
      <c r="D10" s="68"/>
      <c r="E10" s="161" t="s">
        <v>1</v>
      </c>
    </row>
    <row r="11" spans="1:5" ht="15.75">
      <c r="A11" s="56" t="s">
        <v>33</v>
      </c>
      <c r="C11" s="68"/>
      <c r="D11" s="68"/>
      <c r="E11" s="68"/>
    </row>
    <row r="12" spans="1:5" ht="16.5">
      <c r="A12" s="57" t="s">
        <v>34</v>
      </c>
      <c r="C12" s="67">
        <v>8790404.8</v>
      </c>
      <c r="D12" s="68"/>
      <c r="E12" s="68">
        <v>2663449</v>
      </c>
    </row>
    <row r="13" spans="1:5" ht="16.5">
      <c r="A13" s="57" t="s">
        <v>35</v>
      </c>
      <c r="C13" s="67">
        <v>8176446.78</v>
      </c>
      <c r="D13" s="68"/>
      <c r="E13" s="68">
        <v>7410104</v>
      </c>
    </row>
    <row r="14" spans="1:5" ht="16.5">
      <c r="A14" s="57" t="s">
        <v>36</v>
      </c>
      <c r="C14" s="67">
        <v>216274</v>
      </c>
      <c r="D14" s="68"/>
      <c r="E14" s="68">
        <v>171274</v>
      </c>
    </row>
    <row r="15" spans="1:5" ht="16.5">
      <c r="A15" s="57"/>
      <c r="C15" s="67"/>
      <c r="D15" s="68"/>
      <c r="E15" s="68"/>
    </row>
    <row r="16" spans="1:5" ht="16.5">
      <c r="A16" s="57"/>
      <c r="C16" s="162">
        <f>SUM(C12:C14)</f>
        <v>17183125.580000002</v>
      </c>
      <c r="D16" s="68"/>
      <c r="E16" s="163">
        <f>SUM(E12:E14)</f>
        <v>10244827</v>
      </c>
    </row>
    <row r="17" spans="1:5" ht="16.5">
      <c r="A17" s="56" t="s">
        <v>3</v>
      </c>
      <c r="C17" s="67"/>
      <c r="D17" s="68"/>
      <c r="E17" s="68"/>
    </row>
    <row r="18" spans="1:5" ht="16.5">
      <c r="A18" s="73" t="s">
        <v>74</v>
      </c>
      <c r="C18" s="164">
        <f>6586849.62+544429.97+6827495.44+113626.56</f>
        <v>14072401.590000002</v>
      </c>
      <c r="D18" s="68"/>
      <c r="E18" s="165">
        <f>6322264+904974+3678260+106090</f>
        <v>11011588</v>
      </c>
    </row>
    <row r="19" spans="1:5" ht="16.5">
      <c r="A19" s="73" t="s">
        <v>4</v>
      </c>
      <c r="C19" s="166">
        <v>15933093.94</v>
      </c>
      <c r="D19" s="68"/>
      <c r="E19" s="167">
        <f>51300+2142168</f>
        <v>2193468</v>
      </c>
    </row>
    <row r="20" spans="1:5" ht="16.5">
      <c r="A20" s="57"/>
      <c r="C20" s="168">
        <f>SUM(C18:C19)</f>
        <v>30005495.53</v>
      </c>
      <c r="D20" s="68"/>
      <c r="E20" s="169">
        <f>SUM(E18:E19)</f>
        <v>13205056</v>
      </c>
    </row>
    <row r="21" spans="1:5" ht="16.5">
      <c r="A21" s="56" t="s">
        <v>5</v>
      </c>
      <c r="C21" s="166"/>
      <c r="D21" s="68"/>
      <c r="E21" s="167"/>
    </row>
    <row r="22" spans="1:5" ht="16.5">
      <c r="A22" s="73" t="s">
        <v>75</v>
      </c>
      <c r="C22" s="166">
        <f>574017.95+4737156.81-1</f>
        <v>5311173.76</v>
      </c>
      <c r="D22" s="68"/>
      <c r="E22" s="167">
        <f>927722+3070521+4082+100000</f>
        <v>4102325</v>
      </c>
    </row>
    <row r="23" spans="1:5" ht="16.5">
      <c r="A23" s="73" t="s">
        <v>37</v>
      </c>
      <c r="B23" s="72">
        <v>22</v>
      </c>
      <c r="C23" s="166">
        <f>372962.9</f>
        <v>372962.9</v>
      </c>
      <c r="D23" s="68"/>
      <c r="E23" s="167">
        <v>127646</v>
      </c>
    </row>
    <row r="24" spans="1:5" ht="16.5">
      <c r="A24" s="73" t="s">
        <v>38</v>
      </c>
      <c r="C24" s="166">
        <v>16135.43</v>
      </c>
      <c r="D24" s="68"/>
      <c r="E24" s="167">
        <v>61075</v>
      </c>
    </row>
    <row r="25" spans="1:5" ht="16.5">
      <c r="A25" s="57"/>
      <c r="C25" s="168">
        <f>SUM(C22:C24)</f>
        <v>5700272.09</v>
      </c>
      <c r="D25" s="68"/>
      <c r="E25" s="169">
        <f>SUM(E22:E24)</f>
        <v>4291046</v>
      </c>
    </row>
    <row r="26" spans="1:5" ht="16.5">
      <c r="A26" s="57"/>
      <c r="C26" s="67"/>
      <c r="D26" s="68"/>
      <c r="E26" s="68"/>
    </row>
    <row r="27" spans="1:5" ht="16.5">
      <c r="A27" s="56" t="s">
        <v>120</v>
      </c>
      <c r="C27" s="67">
        <f>+C20-C25</f>
        <v>24305223.44</v>
      </c>
      <c r="D27" s="68"/>
      <c r="E27" s="68">
        <f>+E20-E25</f>
        <v>8914010</v>
      </c>
    </row>
    <row r="28" spans="1:5" ht="16.5">
      <c r="A28" s="56"/>
      <c r="C28" s="67"/>
      <c r="D28" s="68"/>
      <c r="E28" s="68"/>
    </row>
    <row r="29" spans="1:5" ht="17.25" thickBot="1">
      <c r="A29" s="57"/>
      <c r="C29" s="170">
        <f>+C16+C27</f>
        <v>41488349.02</v>
      </c>
      <c r="D29" s="68"/>
      <c r="E29" s="171">
        <f>+E16+E27</f>
        <v>19158837</v>
      </c>
    </row>
    <row r="30" spans="1:5" ht="17.25" thickTop="1">
      <c r="A30" s="56" t="s">
        <v>39</v>
      </c>
      <c r="C30" s="67"/>
      <c r="D30" s="68"/>
      <c r="E30" s="68"/>
    </row>
    <row r="31" spans="1:5" ht="16.5">
      <c r="A31" s="56"/>
      <c r="C31" s="67"/>
      <c r="D31" s="68"/>
      <c r="E31" s="68"/>
    </row>
    <row r="32" spans="1:5" ht="16.5">
      <c r="A32" s="57" t="s">
        <v>40</v>
      </c>
      <c r="B32" s="72">
        <v>6</v>
      </c>
      <c r="C32" s="67">
        <v>27620000</v>
      </c>
      <c r="D32" s="68"/>
      <c r="E32" s="68">
        <v>2150000</v>
      </c>
    </row>
    <row r="33" spans="1:5" ht="16.5">
      <c r="A33" s="57" t="s">
        <v>76</v>
      </c>
      <c r="C33" s="67">
        <f>5402064.83+8319293.72+1867</f>
        <v>13723225.55</v>
      </c>
      <c r="D33" s="68"/>
      <c r="E33" s="68">
        <f>16939773+872</f>
        <v>16940645</v>
      </c>
    </row>
    <row r="34" spans="1:5" ht="16.5">
      <c r="A34" s="57"/>
      <c r="C34" s="67"/>
      <c r="D34" s="68"/>
      <c r="E34" s="68"/>
    </row>
    <row r="35" spans="1:5" ht="16.5">
      <c r="A35" s="57"/>
      <c r="C35" s="162">
        <f>SUM(C32:C33)</f>
        <v>41343225.55</v>
      </c>
      <c r="D35" s="68"/>
      <c r="E35" s="163">
        <f>SUM(E32:E33)</f>
        <v>19090645</v>
      </c>
    </row>
    <row r="36" spans="1:5" ht="16.5">
      <c r="A36" s="57"/>
      <c r="C36" s="172"/>
      <c r="D36" s="68"/>
      <c r="E36" s="173"/>
    </row>
    <row r="37" spans="1:5" ht="16.5">
      <c r="A37" s="57" t="s">
        <v>45</v>
      </c>
      <c r="C37" s="67">
        <v>-111647</v>
      </c>
      <c r="D37" s="68"/>
      <c r="E37" s="68">
        <v>-111647</v>
      </c>
    </row>
    <row r="38" spans="1:5" ht="16.5">
      <c r="A38" s="57" t="s">
        <v>30</v>
      </c>
      <c r="C38" s="67">
        <v>263506.77</v>
      </c>
      <c r="D38" s="68"/>
      <c r="E38" s="68">
        <v>253702</v>
      </c>
    </row>
    <row r="39" spans="1:5" ht="16.5">
      <c r="A39" s="57"/>
      <c r="C39" s="67"/>
      <c r="D39" s="68"/>
      <c r="E39" s="68"/>
    </row>
    <row r="40" spans="1:5" ht="16.5">
      <c r="A40" s="57"/>
      <c r="C40" s="162">
        <f>SUM(C35:C38)</f>
        <v>41495085.32</v>
      </c>
      <c r="D40" s="68"/>
      <c r="E40" s="163">
        <f>SUM(E35:E38)</f>
        <v>19232700</v>
      </c>
    </row>
    <row r="41" spans="1:5" ht="16.5">
      <c r="A41" s="56" t="s">
        <v>41</v>
      </c>
      <c r="C41" s="67"/>
      <c r="D41" s="68"/>
      <c r="E41" s="68"/>
    </row>
    <row r="42" spans="1:5" ht="16.5">
      <c r="A42" s="57" t="s">
        <v>37</v>
      </c>
      <c r="B42" s="72">
        <v>22</v>
      </c>
      <c r="C42" s="67">
        <v>6380.26</v>
      </c>
      <c r="D42" s="68"/>
      <c r="E42" s="68">
        <v>26551</v>
      </c>
    </row>
    <row r="43" spans="1:5" ht="16.5">
      <c r="A43" s="57" t="s">
        <v>77</v>
      </c>
      <c r="C43" s="67">
        <f>-41900+28783.2</f>
        <v>-13116.8</v>
      </c>
      <c r="D43" s="68"/>
      <c r="E43" s="68">
        <f>-124400+23986</f>
        <v>-100414</v>
      </c>
    </row>
    <row r="44" spans="1:5" ht="16.5">
      <c r="A44" s="57"/>
      <c r="C44" s="67"/>
      <c r="D44" s="68"/>
      <c r="E44" s="68"/>
    </row>
    <row r="45" spans="3:5" ht="16.5">
      <c r="C45" s="162">
        <f>SUM(C42:C43)</f>
        <v>-6736.539999999999</v>
      </c>
      <c r="D45" s="68"/>
      <c r="E45" s="163">
        <f>SUM(E42:E43)</f>
        <v>-73863</v>
      </c>
    </row>
    <row r="46" spans="3:5" ht="16.5">
      <c r="C46" s="67"/>
      <c r="D46" s="68"/>
      <c r="E46" s="173"/>
    </row>
    <row r="47" spans="1:5" ht="17.25" thickBot="1">
      <c r="A47" s="57"/>
      <c r="C47" s="170">
        <f>+C40+C45</f>
        <v>41488348.78</v>
      </c>
      <c r="D47" s="68"/>
      <c r="E47" s="171">
        <f>+E40+E45</f>
        <v>19158837</v>
      </c>
    </row>
    <row r="48" spans="1:5" ht="17.25" thickTop="1">
      <c r="A48" s="57"/>
      <c r="C48" s="67"/>
      <c r="D48" s="68"/>
      <c r="E48" s="173"/>
    </row>
    <row r="49" spans="1:5" ht="16.5">
      <c r="A49" s="75" t="s">
        <v>110</v>
      </c>
      <c r="C49" s="156">
        <f>(+C35+C37-C13)/C32/10</f>
        <v>0.11967824681390296</v>
      </c>
      <c r="D49" s="68"/>
      <c r="E49" s="157">
        <f>(+E35+E37-E13)/E32</f>
        <v>5.380880930232558</v>
      </c>
    </row>
    <row r="50" spans="1:5" ht="15.75">
      <c r="A50" s="75"/>
      <c r="C50" s="68"/>
      <c r="D50" s="68"/>
      <c r="E50" s="68"/>
    </row>
    <row r="51" spans="1:5" ht="16.5">
      <c r="A51" s="57"/>
      <c r="C51" s="68"/>
      <c r="D51" s="68"/>
      <c r="E51" s="68"/>
    </row>
    <row r="52" spans="1:5" ht="15.75">
      <c r="A52" s="69" t="s">
        <v>113</v>
      </c>
      <c r="C52" s="68"/>
      <c r="D52" s="68"/>
      <c r="E52" s="68"/>
    </row>
    <row r="53" spans="1:5" ht="15.75">
      <c r="A53" s="69" t="s">
        <v>114</v>
      </c>
      <c r="C53" s="68"/>
      <c r="D53" s="68"/>
      <c r="E53" s="68"/>
    </row>
    <row r="54" spans="3:5" ht="15.75">
      <c r="C54" s="68"/>
      <c r="D54" s="68"/>
      <c r="E54" s="68"/>
    </row>
    <row r="55" spans="3:5" ht="15.75">
      <c r="C55" s="68"/>
      <c r="D55" s="68"/>
      <c r="E55" s="68"/>
    </row>
    <row r="56" spans="3:5" ht="15.75">
      <c r="C56" s="68"/>
      <c r="D56" s="68"/>
      <c r="E56" s="68"/>
    </row>
    <row r="57" spans="3:5" ht="15.75">
      <c r="C57" s="68"/>
      <c r="D57" s="68"/>
      <c r="E57" s="68"/>
    </row>
    <row r="58" spans="3:5" ht="15.75">
      <c r="C58" s="68"/>
      <c r="D58" s="68"/>
      <c r="E58" s="68"/>
    </row>
    <row r="59" spans="3:5" ht="15.75">
      <c r="C59" s="68"/>
      <c r="D59" s="68"/>
      <c r="E59" s="68"/>
    </row>
    <row r="60" spans="3:5" ht="15.75">
      <c r="C60" s="68"/>
      <c r="D60" s="68"/>
      <c r="E60" s="68"/>
    </row>
    <row r="61" spans="3:5" ht="15.75">
      <c r="C61" s="68"/>
      <c r="D61" s="68"/>
      <c r="E61" s="68"/>
    </row>
    <row r="62" spans="3:5" ht="15.75">
      <c r="C62" s="68"/>
      <c r="D62" s="68"/>
      <c r="E62" s="68"/>
    </row>
    <row r="63" spans="3:5" ht="15.75">
      <c r="C63" s="68"/>
      <c r="D63" s="68"/>
      <c r="E63" s="68"/>
    </row>
    <row r="64" spans="3:5" ht="15.75">
      <c r="C64" s="68"/>
      <c r="D64" s="68"/>
      <c r="E64" s="68"/>
    </row>
    <row r="65" spans="3:5" ht="15.75">
      <c r="C65" s="68"/>
      <c r="D65" s="68"/>
      <c r="E65" s="68"/>
    </row>
    <row r="66" spans="3:5" ht="15.75">
      <c r="C66" s="68"/>
      <c r="D66" s="68"/>
      <c r="E66" s="68"/>
    </row>
    <row r="67" spans="3:5" ht="15.75">
      <c r="C67" s="68"/>
      <c r="D67" s="68"/>
      <c r="E67" s="68"/>
    </row>
    <row r="68" spans="3:5" ht="15.75">
      <c r="C68" s="68"/>
      <c r="D68" s="68"/>
      <c r="E68" s="68"/>
    </row>
    <row r="69" spans="3:5" ht="15.75">
      <c r="C69" s="68"/>
      <c r="D69" s="68"/>
      <c r="E69" s="68"/>
    </row>
    <row r="70" spans="3:5" ht="15.75">
      <c r="C70" s="68"/>
      <c r="D70" s="68"/>
      <c r="E70" s="68"/>
    </row>
    <row r="71" spans="3:5" ht="15.75">
      <c r="C71" s="68"/>
      <c r="D71" s="68"/>
      <c r="E71" s="68"/>
    </row>
    <row r="72" spans="3:5" ht="15.75">
      <c r="C72" s="68"/>
      <c r="D72" s="68"/>
      <c r="E72" s="68"/>
    </row>
    <row r="73" spans="3:5" ht="15.75">
      <c r="C73" s="68"/>
      <c r="D73" s="68"/>
      <c r="E73" s="68"/>
    </row>
    <row r="74" spans="3:5" ht="15.75">
      <c r="C74" s="68"/>
      <c r="D74" s="68"/>
      <c r="E74" s="68"/>
    </row>
    <row r="75" spans="3:5" ht="15.75">
      <c r="C75" s="68"/>
      <c r="D75" s="68"/>
      <c r="E75" s="68"/>
    </row>
    <row r="76" spans="3:5" ht="15.75">
      <c r="C76" s="68"/>
      <c r="D76" s="68"/>
      <c r="E76" s="68"/>
    </row>
    <row r="77" spans="3:5" ht="15.75">
      <c r="C77" s="68"/>
      <c r="D77" s="68"/>
      <c r="E77" s="68"/>
    </row>
    <row r="78" spans="3:5" ht="15.75">
      <c r="C78" s="68"/>
      <c r="D78" s="68"/>
      <c r="E78" s="68"/>
    </row>
    <row r="79" spans="3:5" ht="15.75">
      <c r="C79" s="68"/>
      <c r="D79" s="68"/>
      <c r="E79" s="68"/>
    </row>
    <row r="80" spans="3:5" ht="15.75">
      <c r="C80" s="68"/>
      <c r="D80" s="68"/>
      <c r="E80" s="68"/>
    </row>
    <row r="81" spans="3:5" ht="15.75">
      <c r="C81" s="68"/>
      <c r="D81" s="68"/>
      <c r="E81" s="68"/>
    </row>
    <row r="82" spans="3:5" ht="15.75">
      <c r="C82" s="68"/>
      <c r="D82" s="68"/>
      <c r="E82" s="68"/>
    </row>
    <row r="83" spans="3:5" ht="15.75">
      <c r="C83" s="68"/>
      <c r="D83" s="68"/>
      <c r="E83" s="68"/>
    </row>
    <row r="84" spans="3:5" ht="15.75">
      <c r="C84" s="68"/>
      <c r="D84" s="68"/>
      <c r="E84" s="68"/>
    </row>
    <row r="85" spans="3:5" ht="15.75">
      <c r="C85" s="68"/>
      <c r="D85" s="68"/>
      <c r="E85" s="68"/>
    </row>
    <row r="86" spans="3:5" ht="15.75">
      <c r="C86" s="68"/>
      <c r="D86" s="68"/>
      <c r="E86" s="68"/>
    </row>
    <row r="87" spans="3:5" ht="15.75">
      <c r="C87" s="68"/>
      <c r="D87" s="68"/>
      <c r="E87" s="68"/>
    </row>
    <row r="88" spans="3:5" ht="15.75">
      <c r="C88" s="68"/>
      <c r="D88" s="68"/>
      <c r="E88" s="68"/>
    </row>
    <row r="89" spans="3:5" ht="15.75">
      <c r="C89" s="68"/>
      <c r="D89" s="68"/>
      <c r="E89" s="68"/>
    </row>
    <row r="90" spans="3:5" ht="15.75">
      <c r="C90" s="68"/>
      <c r="D90" s="68"/>
      <c r="E90" s="68"/>
    </row>
    <row r="91" spans="3:5" ht="15.75">
      <c r="C91" s="68"/>
      <c r="D91" s="68"/>
      <c r="E91" s="68"/>
    </row>
    <row r="92" spans="3:5" ht="15.75">
      <c r="C92" s="68"/>
      <c r="D92" s="68"/>
      <c r="E92" s="68"/>
    </row>
    <row r="93" spans="3:5" ht="15.75">
      <c r="C93" s="68"/>
      <c r="D93" s="68"/>
      <c r="E93" s="68"/>
    </row>
    <row r="94" spans="3:5" ht="15.75">
      <c r="C94" s="68"/>
      <c r="D94" s="68"/>
      <c r="E94" s="68"/>
    </row>
    <row r="95" spans="3:5" ht="15.75">
      <c r="C95" s="68"/>
      <c r="D95" s="68"/>
      <c r="E95" s="68"/>
    </row>
    <row r="96" spans="3:5" ht="15.75">
      <c r="C96" s="68"/>
      <c r="D96" s="68"/>
      <c r="E96" s="68"/>
    </row>
    <row r="97" spans="3:5" ht="15.75">
      <c r="C97" s="68"/>
      <c r="D97" s="68"/>
      <c r="E97" s="68"/>
    </row>
    <row r="98" spans="3:5" ht="15.75">
      <c r="C98" s="68"/>
      <c r="D98" s="68"/>
      <c r="E98" s="68"/>
    </row>
    <row r="99" spans="3:5" ht="15.75">
      <c r="C99" s="68"/>
      <c r="D99" s="68"/>
      <c r="E99" s="68"/>
    </row>
    <row r="100" spans="3:5" ht="15.75">
      <c r="C100" s="68"/>
      <c r="D100" s="68"/>
      <c r="E100" s="68"/>
    </row>
    <row r="101" spans="3:5" ht="15.75">
      <c r="C101" s="68"/>
      <c r="D101" s="68"/>
      <c r="E101" s="68"/>
    </row>
    <row r="102" spans="3:5" ht="15.75">
      <c r="C102" s="68"/>
      <c r="D102" s="68"/>
      <c r="E102" s="68"/>
    </row>
    <row r="103" spans="3:5" ht="15.75">
      <c r="C103" s="68"/>
      <c r="D103" s="68"/>
      <c r="E103" s="68"/>
    </row>
    <row r="104" spans="3:5" ht="15.75">
      <c r="C104" s="68"/>
      <c r="D104" s="68"/>
      <c r="E104" s="68"/>
    </row>
    <row r="105" spans="3:5" ht="15.75">
      <c r="C105" s="68"/>
      <c r="D105" s="68"/>
      <c r="E105" s="68"/>
    </row>
    <row r="106" spans="3:5" ht="15.75">
      <c r="C106" s="68"/>
      <c r="D106" s="68"/>
      <c r="E106" s="68"/>
    </row>
    <row r="107" spans="3:5" ht="15.75">
      <c r="C107" s="68"/>
      <c r="D107" s="68"/>
      <c r="E107" s="68"/>
    </row>
    <row r="108" spans="3:5" ht="15.75">
      <c r="C108" s="68"/>
      <c r="D108" s="68"/>
      <c r="E108" s="68"/>
    </row>
    <row r="109" spans="3:5" ht="15.75">
      <c r="C109" s="68"/>
      <c r="D109" s="68"/>
      <c r="E109" s="68"/>
    </row>
    <row r="110" spans="3:5" ht="15.75">
      <c r="C110" s="68"/>
      <c r="D110" s="68"/>
      <c r="E110" s="68"/>
    </row>
    <row r="111" spans="3:5" ht="15.75">
      <c r="C111" s="68"/>
      <c r="D111" s="68"/>
      <c r="E111" s="68"/>
    </row>
    <row r="112" spans="3:5" ht="15.75">
      <c r="C112" s="68"/>
      <c r="D112" s="68"/>
      <c r="E112" s="68"/>
    </row>
    <row r="113" spans="3:5" ht="15.75">
      <c r="C113" s="68"/>
      <c r="D113" s="68"/>
      <c r="E113" s="68"/>
    </row>
    <row r="114" spans="3:5" ht="15.75">
      <c r="C114" s="68"/>
      <c r="D114" s="68"/>
      <c r="E114" s="68"/>
    </row>
    <row r="115" spans="3:5" ht="15.75">
      <c r="C115" s="68"/>
      <c r="D115" s="68"/>
      <c r="E115" s="68"/>
    </row>
    <row r="116" spans="3:5" ht="15.75">
      <c r="C116" s="68"/>
      <c r="D116" s="68"/>
      <c r="E116" s="68"/>
    </row>
    <row r="117" spans="3:5" ht="15.75">
      <c r="C117" s="68"/>
      <c r="D117" s="68"/>
      <c r="E117" s="68"/>
    </row>
    <row r="118" spans="3:5" ht="15.75">
      <c r="C118" s="68"/>
      <c r="D118" s="68"/>
      <c r="E118" s="68"/>
    </row>
    <row r="119" spans="3:5" ht="15.75">
      <c r="C119" s="68"/>
      <c r="D119" s="68"/>
      <c r="E119" s="68"/>
    </row>
    <row r="120" spans="3:5" ht="15.75">
      <c r="C120" s="68"/>
      <c r="D120" s="68"/>
      <c r="E120" s="68"/>
    </row>
    <row r="121" spans="3:5" ht="15.75">
      <c r="C121" s="68"/>
      <c r="D121" s="68"/>
      <c r="E121" s="68"/>
    </row>
    <row r="122" spans="3:5" ht="15.75">
      <c r="C122" s="68"/>
      <c r="D122" s="68"/>
      <c r="E122" s="68"/>
    </row>
    <row r="123" spans="3:5" ht="15.75">
      <c r="C123" s="68"/>
      <c r="D123" s="68"/>
      <c r="E123" s="68"/>
    </row>
    <row r="124" spans="3:5" ht="15.75">
      <c r="C124" s="68"/>
      <c r="D124" s="68"/>
      <c r="E124" s="68"/>
    </row>
    <row r="125" spans="3:5" ht="15.75">
      <c r="C125" s="68"/>
      <c r="D125" s="68"/>
      <c r="E125" s="68"/>
    </row>
    <row r="126" spans="3:5" ht="15.75">
      <c r="C126" s="68"/>
      <c r="D126" s="68"/>
      <c r="E126" s="68"/>
    </row>
    <row r="127" spans="3:5" ht="15.75">
      <c r="C127" s="68"/>
      <c r="D127" s="68"/>
      <c r="E127" s="68"/>
    </row>
    <row r="128" spans="3:5" ht="15.75">
      <c r="C128" s="68"/>
      <c r="D128" s="68"/>
      <c r="E128" s="68"/>
    </row>
    <row r="129" spans="3:5" ht="15.75">
      <c r="C129" s="68"/>
      <c r="D129" s="68"/>
      <c r="E129" s="68"/>
    </row>
    <row r="130" spans="3:5" ht="15.75">
      <c r="C130" s="68"/>
      <c r="D130" s="68"/>
      <c r="E130" s="68"/>
    </row>
    <row r="131" spans="3:5" ht="15.75">
      <c r="C131" s="68"/>
      <c r="D131" s="68"/>
      <c r="E131" s="68"/>
    </row>
    <row r="132" spans="3:5" ht="15.75">
      <c r="C132" s="68"/>
      <c r="D132" s="68"/>
      <c r="E132" s="68"/>
    </row>
    <row r="133" spans="3:5" ht="15.75">
      <c r="C133" s="68"/>
      <c r="D133" s="68"/>
      <c r="E133" s="68"/>
    </row>
    <row r="134" spans="3:5" ht="15.75">
      <c r="C134" s="68"/>
      <c r="D134" s="68"/>
      <c r="E134" s="68"/>
    </row>
    <row r="135" spans="3:5" ht="15.75">
      <c r="C135" s="68"/>
      <c r="D135" s="68"/>
      <c r="E135" s="68"/>
    </row>
    <row r="136" spans="3:5" ht="15.75">
      <c r="C136" s="68"/>
      <c r="D136" s="68"/>
      <c r="E136" s="68"/>
    </row>
    <row r="137" spans="3:5" ht="15.75">
      <c r="C137" s="68"/>
      <c r="D137" s="68"/>
      <c r="E137" s="68"/>
    </row>
    <row r="138" spans="3:5" ht="15.75">
      <c r="C138" s="68"/>
      <c r="D138" s="68"/>
      <c r="E138" s="68"/>
    </row>
    <row r="139" spans="3:5" ht="15.75">
      <c r="C139" s="68"/>
      <c r="D139" s="68"/>
      <c r="E139" s="68"/>
    </row>
    <row r="140" spans="3:5" ht="15.75">
      <c r="C140" s="68"/>
      <c r="D140" s="68"/>
      <c r="E140" s="68"/>
    </row>
    <row r="141" spans="3:5" ht="15.75">
      <c r="C141" s="68"/>
      <c r="D141" s="68"/>
      <c r="E141" s="68"/>
    </row>
    <row r="142" spans="3:5" ht="15.75">
      <c r="C142" s="68"/>
      <c r="D142" s="68"/>
      <c r="E142" s="68"/>
    </row>
    <row r="143" spans="3:5" ht="15.75">
      <c r="C143" s="68"/>
      <c r="D143" s="68"/>
      <c r="E143" s="68"/>
    </row>
    <row r="144" spans="3:5" ht="15.75">
      <c r="C144" s="68"/>
      <c r="D144" s="68"/>
      <c r="E144" s="68"/>
    </row>
    <row r="145" spans="3:5" ht="15.75">
      <c r="C145" s="68"/>
      <c r="D145" s="68"/>
      <c r="E145" s="68"/>
    </row>
    <row r="146" spans="3:5" ht="15.75">
      <c r="C146" s="68"/>
      <c r="D146" s="68"/>
      <c r="E146" s="68"/>
    </row>
    <row r="147" spans="3:5" ht="15.75">
      <c r="C147" s="68"/>
      <c r="D147" s="68"/>
      <c r="E147" s="68"/>
    </row>
    <row r="148" spans="3:5" ht="15.75">
      <c r="C148" s="68"/>
      <c r="D148" s="68"/>
      <c r="E148" s="68"/>
    </row>
    <row r="149" spans="3:5" ht="15.75">
      <c r="C149" s="68"/>
      <c r="D149" s="68"/>
      <c r="E149" s="68"/>
    </row>
    <row r="150" spans="3:5" ht="15.75">
      <c r="C150" s="68"/>
      <c r="D150" s="68"/>
      <c r="E150" s="68"/>
    </row>
    <row r="151" spans="3:5" ht="15.75">
      <c r="C151" s="68"/>
      <c r="D151" s="68"/>
      <c r="E151" s="68"/>
    </row>
    <row r="152" spans="3:5" ht="15.75">
      <c r="C152" s="68"/>
      <c r="D152" s="68"/>
      <c r="E152" s="68"/>
    </row>
    <row r="153" spans="3:5" ht="15.75">
      <c r="C153" s="68"/>
      <c r="D153" s="68"/>
      <c r="E153" s="68"/>
    </row>
    <row r="154" spans="3:5" ht="15.75">
      <c r="C154" s="68"/>
      <c r="D154" s="68"/>
      <c r="E154" s="68"/>
    </row>
    <row r="155" spans="3:5" ht="15.75">
      <c r="C155" s="68"/>
      <c r="D155" s="68"/>
      <c r="E155" s="68"/>
    </row>
    <row r="156" spans="3:5" ht="15.75">
      <c r="C156" s="68"/>
      <c r="D156" s="68"/>
      <c r="E156" s="68"/>
    </row>
    <row r="157" spans="3:5" ht="15.75">
      <c r="C157" s="68"/>
      <c r="D157" s="68"/>
      <c r="E157" s="68"/>
    </row>
    <row r="158" spans="3:5" ht="15.75">
      <c r="C158" s="68"/>
      <c r="D158" s="68"/>
      <c r="E158" s="68"/>
    </row>
    <row r="159" spans="3:5" ht="15.75">
      <c r="C159" s="68"/>
      <c r="D159" s="68"/>
      <c r="E159" s="68"/>
    </row>
    <row r="160" spans="3:5" ht="15.75">
      <c r="C160" s="68"/>
      <c r="D160" s="68"/>
      <c r="E160" s="68"/>
    </row>
    <row r="161" spans="3:5" ht="15.75">
      <c r="C161" s="68"/>
      <c r="D161" s="68"/>
      <c r="E161" s="68"/>
    </row>
    <row r="162" spans="3:5" ht="15.75">
      <c r="C162" s="68"/>
      <c r="D162" s="68"/>
      <c r="E162" s="68"/>
    </row>
    <row r="163" spans="3:5" ht="15.75">
      <c r="C163" s="68"/>
      <c r="D163" s="68"/>
      <c r="E163" s="68"/>
    </row>
    <row r="164" spans="3:5" ht="15.75">
      <c r="C164" s="68"/>
      <c r="D164" s="68"/>
      <c r="E164" s="68"/>
    </row>
    <row r="165" spans="3:5" ht="15.75">
      <c r="C165" s="68"/>
      <c r="D165" s="68"/>
      <c r="E165" s="68"/>
    </row>
    <row r="166" spans="3:5" ht="15.75">
      <c r="C166" s="68"/>
      <c r="D166" s="68"/>
      <c r="E166" s="68"/>
    </row>
    <row r="167" spans="3:5" ht="15.75">
      <c r="C167" s="68"/>
      <c r="D167" s="68"/>
      <c r="E167" s="68"/>
    </row>
    <row r="168" spans="3:5" ht="15.75">
      <c r="C168" s="68"/>
      <c r="D168" s="68"/>
      <c r="E168" s="68"/>
    </row>
    <row r="169" spans="3:5" ht="15.75">
      <c r="C169" s="68"/>
      <c r="D169" s="68"/>
      <c r="E169" s="68"/>
    </row>
    <row r="170" spans="3:5" ht="15.75">
      <c r="C170" s="68"/>
      <c r="D170" s="68"/>
      <c r="E170" s="68"/>
    </row>
    <row r="171" spans="3:5" ht="15.75">
      <c r="C171" s="68"/>
      <c r="D171" s="68"/>
      <c r="E171" s="68"/>
    </row>
    <row r="172" spans="3:5" ht="15.75">
      <c r="C172" s="68"/>
      <c r="D172" s="68"/>
      <c r="E172" s="68"/>
    </row>
    <row r="173" spans="3:5" ht="15.75">
      <c r="C173" s="68"/>
      <c r="D173" s="68"/>
      <c r="E173" s="68"/>
    </row>
    <row r="174" spans="3:5" ht="15.75">
      <c r="C174" s="68"/>
      <c r="D174" s="68"/>
      <c r="E174" s="68"/>
    </row>
    <row r="175" spans="3:5" ht="15.75">
      <c r="C175" s="68"/>
      <c r="D175" s="68"/>
      <c r="E175" s="68"/>
    </row>
    <row r="176" spans="3:5" ht="15.75">
      <c r="C176" s="68"/>
      <c r="D176" s="68"/>
      <c r="E176" s="68"/>
    </row>
    <row r="177" spans="3:5" ht="15.75">
      <c r="C177" s="68"/>
      <c r="D177" s="68"/>
      <c r="E177" s="68"/>
    </row>
    <row r="178" spans="3:5" ht="15.75">
      <c r="C178" s="68"/>
      <c r="D178" s="68"/>
      <c r="E178" s="68"/>
    </row>
    <row r="179" spans="3:5" ht="15.75">
      <c r="C179" s="68"/>
      <c r="D179" s="68"/>
      <c r="E179" s="68"/>
    </row>
    <row r="180" spans="3:5" ht="15.75">
      <c r="C180" s="68"/>
      <c r="D180" s="68"/>
      <c r="E180" s="68"/>
    </row>
    <row r="181" spans="3:5" ht="15.75">
      <c r="C181" s="68"/>
      <c r="D181" s="68"/>
      <c r="E181" s="68"/>
    </row>
    <row r="182" spans="3:5" ht="15.75">
      <c r="C182" s="68"/>
      <c r="D182" s="68"/>
      <c r="E182" s="68"/>
    </row>
    <row r="183" spans="3:5" ht="15.75">
      <c r="C183" s="68"/>
      <c r="D183" s="68"/>
      <c r="E183" s="68"/>
    </row>
    <row r="184" spans="3:5" ht="15.75">
      <c r="C184" s="68"/>
      <c r="D184" s="68"/>
      <c r="E184" s="68"/>
    </row>
    <row r="185" spans="3:5" ht="15.75">
      <c r="C185" s="68"/>
      <c r="D185" s="68"/>
      <c r="E185" s="68"/>
    </row>
    <row r="186" spans="3:5" ht="15.75">
      <c r="C186" s="68"/>
      <c r="D186" s="68"/>
      <c r="E186" s="68"/>
    </row>
    <row r="187" spans="3:5" ht="15.75">
      <c r="C187" s="68"/>
      <c r="D187" s="68"/>
      <c r="E187" s="68"/>
    </row>
    <row r="188" spans="3:5" ht="15.75">
      <c r="C188" s="68"/>
      <c r="D188" s="68"/>
      <c r="E188" s="68"/>
    </row>
    <row r="189" spans="3:5" ht="15.75">
      <c r="C189" s="68"/>
      <c r="D189" s="68"/>
      <c r="E189" s="68"/>
    </row>
    <row r="190" spans="3:5" ht="15.75">
      <c r="C190" s="68"/>
      <c r="D190" s="68"/>
      <c r="E190" s="68"/>
    </row>
    <row r="191" spans="3:5" ht="15.75">
      <c r="C191" s="68"/>
      <c r="D191" s="68"/>
      <c r="E191" s="68"/>
    </row>
    <row r="192" spans="3:5" ht="15.75">
      <c r="C192" s="68"/>
      <c r="D192" s="68"/>
      <c r="E192" s="68"/>
    </row>
    <row r="193" spans="3:5" ht="15.75">
      <c r="C193" s="68"/>
      <c r="D193" s="68"/>
      <c r="E193" s="68"/>
    </row>
    <row r="194" spans="3:5" ht="15.75">
      <c r="C194" s="68"/>
      <c r="D194" s="68"/>
      <c r="E194" s="68"/>
    </row>
    <row r="195" spans="3:5" ht="15.75">
      <c r="C195" s="68"/>
      <c r="D195" s="68"/>
      <c r="E195" s="68"/>
    </row>
    <row r="196" spans="3:5" ht="15.75">
      <c r="C196" s="68"/>
      <c r="D196" s="68"/>
      <c r="E196" s="68"/>
    </row>
    <row r="197" spans="3:5" ht="15.75">
      <c r="C197" s="68"/>
      <c r="D197" s="68"/>
      <c r="E197" s="68"/>
    </row>
    <row r="198" spans="3:5" ht="15.75">
      <c r="C198" s="68"/>
      <c r="D198" s="68"/>
      <c r="E198" s="68"/>
    </row>
    <row r="199" spans="3:5" ht="15.75">
      <c r="C199" s="68"/>
      <c r="D199" s="68"/>
      <c r="E199" s="68"/>
    </row>
    <row r="200" spans="3:5" ht="15.75">
      <c r="C200" s="68"/>
      <c r="D200" s="68"/>
      <c r="E200" s="68"/>
    </row>
    <row r="201" spans="3:5" ht="15.75">
      <c r="C201" s="68"/>
      <c r="D201" s="68"/>
      <c r="E201" s="68"/>
    </row>
    <row r="202" spans="3:5" ht="15.75">
      <c r="C202" s="68"/>
      <c r="D202" s="68"/>
      <c r="E202" s="68"/>
    </row>
    <row r="203" spans="3:5" ht="15.75">
      <c r="C203" s="68"/>
      <c r="D203" s="68"/>
      <c r="E203" s="68"/>
    </row>
    <row r="204" spans="3:5" ht="15.75">
      <c r="C204" s="68"/>
      <c r="D204" s="68"/>
      <c r="E204" s="68"/>
    </row>
    <row r="205" spans="3:5" ht="15.75">
      <c r="C205" s="68"/>
      <c r="D205" s="68"/>
      <c r="E205" s="68"/>
    </row>
    <row r="206" spans="3:5" ht="15.75">
      <c r="C206" s="68"/>
      <c r="D206" s="68"/>
      <c r="E206" s="68"/>
    </row>
    <row r="207" spans="3:5" ht="15.75">
      <c r="C207" s="68"/>
      <c r="D207" s="68"/>
      <c r="E207" s="68"/>
    </row>
    <row r="208" spans="3:5" ht="15.75">
      <c r="C208" s="68"/>
      <c r="D208" s="68"/>
      <c r="E208" s="68"/>
    </row>
    <row r="209" spans="3:5" ht="15.75">
      <c r="C209" s="68"/>
      <c r="D209" s="68"/>
      <c r="E209" s="68"/>
    </row>
    <row r="210" spans="3:5" ht="15.75">
      <c r="C210" s="68"/>
      <c r="D210" s="68"/>
      <c r="E210" s="68"/>
    </row>
    <row r="211" spans="3:5" ht="15.75">
      <c r="C211" s="68"/>
      <c r="D211" s="68"/>
      <c r="E211" s="68"/>
    </row>
    <row r="212" spans="3:5" ht="15.75">
      <c r="C212" s="68"/>
      <c r="D212" s="68"/>
      <c r="E212" s="68"/>
    </row>
    <row r="213" spans="3:5" ht="15.75">
      <c r="C213" s="68"/>
      <c r="D213" s="68"/>
      <c r="E213" s="68"/>
    </row>
    <row r="214" spans="3:5" ht="15.75">
      <c r="C214" s="68"/>
      <c r="D214" s="68"/>
      <c r="E214" s="68"/>
    </row>
    <row r="215" spans="3:5" ht="15.75">
      <c r="C215" s="68"/>
      <c r="D215" s="68"/>
      <c r="E215" s="68"/>
    </row>
    <row r="216" spans="3:5" ht="15.75">
      <c r="C216" s="68"/>
      <c r="D216" s="68"/>
      <c r="E216" s="68"/>
    </row>
    <row r="217" spans="3:5" ht="15.75">
      <c r="C217" s="68"/>
      <c r="D217" s="68"/>
      <c r="E217" s="68"/>
    </row>
    <row r="218" spans="3:5" ht="15.75">
      <c r="C218" s="68"/>
      <c r="D218" s="68"/>
      <c r="E218" s="68"/>
    </row>
    <row r="219" spans="3:5" ht="15.75">
      <c r="C219" s="68"/>
      <c r="D219" s="68"/>
      <c r="E219" s="68"/>
    </row>
    <row r="220" spans="3:5" ht="15.75">
      <c r="C220" s="68"/>
      <c r="D220" s="68"/>
      <c r="E220" s="68"/>
    </row>
    <row r="221" spans="3:5" ht="15.75">
      <c r="C221" s="68"/>
      <c r="D221" s="68"/>
      <c r="E221" s="68"/>
    </row>
    <row r="222" spans="3:5" ht="15.75">
      <c r="C222" s="68"/>
      <c r="D222" s="68"/>
      <c r="E222" s="68"/>
    </row>
    <row r="223" spans="3:5" ht="15.75">
      <c r="C223" s="68"/>
      <c r="D223" s="68"/>
      <c r="E223" s="68"/>
    </row>
    <row r="224" spans="3:5" ht="15.75">
      <c r="C224" s="68"/>
      <c r="D224" s="68"/>
      <c r="E224" s="68"/>
    </row>
    <row r="225" spans="3:5" ht="15.75">
      <c r="C225" s="68"/>
      <c r="D225" s="68"/>
      <c r="E225" s="68"/>
    </row>
    <row r="226" spans="3:5" ht="15.75">
      <c r="C226" s="68"/>
      <c r="D226" s="68"/>
      <c r="E226" s="68"/>
    </row>
    <row r="227" spans="3:5" ht="15.75">
      <c r="C227" s="68"/>
      <c r="D227" s="68"/>
      <c r="E227" s="68"/>
    </row>
    <row r="228" spans="3:5" ht="15.75">
      <c r="C228" s="68"/>
      <c r="D228" s="68"/>
      <c r="E228" s="68"/>
    </row>
    <row r="229" spans="3:5" ht="15.75">
      <c r="C229" s="68"/>
      <c r="D229" s="68"/>
      <c r="E229" s="68"/>
    </row>
    <row r="230" spans="3:5" ht="15.75">
      <c r="C230" s="68"/>
      <c r="D230" s="68"/>
      <c r="E230" s="68"/>
    </row>
    <row r="231" spans="3:5" ht="15.75">
      <c r="C231" s="68"/>
      <c r="D231" s="68"/>
      <c r="E231" s="68"/>
    </row>
    <row r="232" spans="3:5" ht="15.75">
      <c r="C232" s="68"/>
      <c r="D232" s="68"/>
      <c r="E232" s="68"/>
    </row>
    <row r="233" spans="3:5" ht="15.75">
      <c r="C233" s="68"/>
      <c r="D233" s="68"/>
      <c r="E233" s="68"/>
    </row>
    <row r="234" spans="3:5" ht="15.75">
      <c r="C234" s="68"/>
      <c r="D234" s="68"/>
      <c r="E234" s="68"/>
    </row>
    <row r="235" spans="3:5" ht="15.75">
      <c r="C235" s="68"/>
      <c r="D235" s="68"/>
      <c r="E235" s="68"/>
    </row>
    <row r="236" spans="3:5" ht="15.75">
      <c r="C236" s="68"/>
      <c r="D236" s="68"/>
      <c r="E236" s="68"/>
    </row>
    <row r="237" spans="3:5" ht="15.75">
      <c r="C237" s="68"/>
      <c r="D237" s="68"/>
      <c r="E237" s="68"/>
    </row>
    <row r="238" spans="3:5" ht="15.75">
      <c r="C238" s="68"/>
      <c r="D238" s="68"/>
      <c r="E238" s="68"/>
    </row>
    <row r="239" spans="3:5" ht="15.75">
      <c r="C239" s="68"/>
      <c r="D239" s="68"/>
      <c r="E239" s="68"/>
    </row>
    <row r="240" spans="3:5" ht="15.75">
      <c r="C240" s="68"/>
      <c r="D240" s="68"/>
      <c r="E240" s="68"/>
    </row>
    <row r="241" spans="3:5" ht="15.75">
      <c r="C241" s="68"/>
      <c r="D241" s="68"/>
      <c r="E241" s="68"/>
    </row>
    <row r="242" spans="3:5" ht="15.75">
      <c r="C242" s="68"/>
      <c r="D242" s="68"/>
      <c r="E242" s="68"/>
    </row>
    <row r="243" spans="3:5" ht="15.75">
      <c r="C243" s="68"/>
      <c r="D243" s="68"/>
      <c r="E243" s="68"/>
    </row>
    <row r="244" spans="3:5" ht="15.75">
      <c r="C244" s="68"/>
      <c r="D244" s="68"/>
      <c r="E244" s="68"/>
    </row>
    <row r="245" spans="3:5" ht="15.75">
      <c r="C245" s="68"/>
      <c r="D245" s="68"/>
      <c r="E245" s="68"/>
    </row>
    <row r="246" spans="3:5" ht="15.75">
      <c r="C246" s="68"/>
      <c r="D246" s="68"/>
      <c r="E246" s="68"/>
    </row>
    <row r="247" spans="3:5" ht="15.75">
      <c r="C247" s="68"/>
      <c r="D247" s="68"/>
      <c r="E247" s="68"/>
    </row>
    <row r="248" spans="3:5" ht="15.75">
      <c r="C248" s="68"/>
      <c r="D248" s="68"/>
      <c r="E248" s="68"/>
    </row>
    <row r="249" spans="3:5" ht="15.75">
      <c r="C249" s="68"/>
      <c r="D249" s="68"/>
      <c r="E249" s="68"/>
    </row>
    <row r="250" spans="3:5" ht="15.75">
      <c r="C250" s="68"/>
      <c r="D250" s="68"/>
      <c r="E250" s="68"/>
    </row>
    <row r="251" spans="3:5" ht="15.75">
      <c r="C251" s="68"/>
      <c r="D251" s="68"/>
      <c r="E251" s="68"/>
    </row>
    <row r="252" spans="3:5" ht="15.75">
      <c r="C252" s="68"/>
      <c r="D252" s="68"/>
      <c r="E252" s="68"/>
    </row>
    <row r="253" spans="3:5" ht="15.75">
      <c r="C253" s="68"/>
      <c r="D253" s="68"/>
      <c r="E253" s="68"/>
    </row>
    <row r="254" spans="3:5" ht="15.75">
      <c r="C254" s="68"/>
      <c r="D254" s="68"/>
      <c r="E254" s="68"/>
    </row>
    <row r="255" spans="3:5" ht="15.75">
      <c r="C255" s="68"/>
      <c r="D255" s="68"/>
      <c r="E255" s="68"/>
    </row>
    <row r="256" spans="3:5" ht="15.75">
      <c r="C256" s="68"/>
      <c r="D256" s="68"/>
      <c r="E256" s="68"/>
    </row>
    <row r="257" spans="3:5" ht="15.75">
      <c r="C257" s="68"/>
      <c r="D257" s="68"/>
      <c r="E257" s="68"/>
    </row>
    <row r="258" spans="3:5" ht="15.75">
      <c r="C258" s="68"/>
      <c r="D258" s="68"/>
      <c r="E258" s="68"/>
    </row>
    <row r="259" spans="3:5" ht="15.75">
      <c r="C259" s="68"/>
      <c r="D259" s="68"/>
      <c r="E259" s="68"/>
    </row>
    <row r="260" spans="3:5" ht="15.75">
      <c r="C260" s="68"/>
      <c r="D260" s="68"/>
      <c r="E260" s="68"/>
    </row>
    <row r="261" spans="3:5" ht="15.75">
      <c r="C261" s="68"/>
      <c r="D261" s="68"/>
      <c r="E261" s="68"/>
    </row>
    <row r="262" spans="3:5" ht="15.75">
      <c r="C262" s="68"/>
      <c r="D262" s="68"/>
      <c r="E262" s="68"/>
    </row>
    <row r="263" spans="3:5" ht="15.75">
      <c r="C263" s="68"/>
      <c r="D263" s="68"/>
      <c r="E263" s="68"/>
    </row>
    <row r="264" spans="3:5" ht="15.75">
      <c r="C264" s="68"/>
      <c r="D264" s="68"/>
      <c r="E264" s="68"/>
    </row>
    <row r="265" spans="3:5" ht="15.75">
      <c r="C265" s="68"/>
      <c r="D265" s="68"/>
      <c r="E265" s="68"/>
    </row>
    <row r="266" spans="3:5" ht="15.75">
      <c r="C266" s="68"/>
      <c r="D266" s="68"/>
      <c r="E266" s="68"/>
    </row>
    <row r="267" spans="3:5" ht="15.75">
      <c r="C267" s="68"/>
      <c r="D267" s="68"/>
      <c r="E267" s="68"/>
    </row>
    <row r="268" spans="3:5" ht="15.75">
      <c r="C268" s="68"/>
      <c r="D268" s="68"/>
      <c r="E268" s="68"/>
    </row>
    <row r="269" spans="3:5" ht="15.75">
      <c r="C269" s="68"/>
      <c r="D269" s="68"/>
      <c r="E269" s="68"/>
    </row>
    <row r="270" spans="3:5" ht="15.75">
      <c r="C270" s="68"/>
      <c r="D270" s="68"/>
      <c r="E270" s="68"/>
    </row>
    <row r="271" spans="3:5" ht="15.75">
      <c r="C271" s="68"/>
      <c r="D271" s="68"/>
      <c r="E271" s="68"/>
    </row>
    <row r="272" spans="3:5" ht="15.75">
      <c r="C272" s="68"/>
      <c r="D272" s="68"/>
      <c r="E272" s="68"/>
    </row>
    <row r="273" spans="3:5" ht="15.75">
      <c r="C273" s="68"/>
      <c r="D273" s="68"/>
      <c r="E273" s="68"/>
    </row>
    <row r="274" spans="3:5" ht="15.75">
      <c r="C274" s="68"/>
      <c r="D274" s="68"/>
      <c r="E274" s="68"/>
    </row>
    <row r="275" spans="3:5" ht="15.75">
      <c r="C275" s="68"/>
      <c r="D275" s="68"/>
      <c r="E275" s="68"/>
    </row>
    <row r="276" spans="3:5" ht="15.75">
      <c r="C276" s="68"/>
      <c r="D276" s="68"/>
      <c r="E276" s="68"/>
    </row>
    <row r="277" spans="3:5" ht="15.75">
      <c r="C277" s="68"/>
      <c r="D277" s="68"/>
      <c r="E277" s="68"/>
    </row>
    <row r="278" spans="3:5" ht="15.75">
      <c r="C278" s="68"/>
      <c r="D278" s="68"/>
      <c r="E278" s="68"/>
    </row>
    <row r="279" spans="3:5" ht="15.75">
      <c r="C279" s="68"/>
      <c r="D279" s="68"/>
      <c r="E279" s="68"/>
    </row>
    <row r="280" spans="3:5" ht="15.75">
      <c r="C280" s="68"/>
      <c r="D280" s="68"/>
      <c r="E280" s="68"/>
    </row>
    <row r="281" spans="3:5" ht="15.75">
      <c r="C281" s="68"/>
      <c r="D281" s="68"/>
      <c r="E281" s="68"/>
    </row>
    <row r="282" spans="3:5" ht="15.75">
      <c r="C282" s="68"/>
      <c r="D282" s="68"/>
      <c r="E282" s="68"/>
    </row>
    <row r="283" spans="3:5" ht="15.75">
      <c r="C283" s="68"/>
      <c r="D283" s="68"/>
      <c r="E283" s="68"/>
    </row>
    <row r="284" spans="3:5" ht="15.75">
      <c r="C284" s="68"/>
      <c r="D284" s="68"/>
      <c r="E284" s="68"/>
    </row>
    <row r="285" spans="3:5" ht="15.75">
      <c r="C285" s="68"/>
      <c r="D285" s="68"/>
      <c r="E285" s="68"/>
    </row>
    <row r="286" spans="3:5" ht="15.75">
      <c r="C286" s="68"/>
      <c r="D286" s="68"/>
      <c r="E286" s="68"/>
    </row>
    <row r="287" spans="3:5" ht="15.75">
      <c r="C287" s="68"/>
      <c r="D287" s="68"/>
      <c r="E287" s="68"/>
    </row>
    <row r="288" spans="3:5" ht="15.75">
      <c r="C288" s="68"/>
      <c r="D288" s="68"/>
      <c r="E288" s="68"/>
    </row>
    <row r="289" spans="3:5" ht="15.75">
      <c r="C289" s="68"/>
      <c r="D289" s="68"/>
      <c r="E289" s="68"/>
    </row>
    <row r="290" spans="3:5" ht="15.75">
      <c r="C290" s="68"/>
      <c r="D290" s="68"/>
      <c r="E290" s="68"/>
    </row>
    <row r="291" spans="3:5" ht="15.75">
      <c r="C291" s="68"/>
      <c r="D291" s="68"/>
      <c r="E291" s="68"/>
    </row>
    <row r="292" spans="3:5" ht="15.75">
      <c r="C292" s="68"/>
      <c r="D292" s="68"/>
      <c r="E292" s="68"/>
    </row>
    <row r="293" spans="3:5" ht="15.75">
      <c r="C293" s="68"/>
      <c r="D293" s="68"/>
      <c r="E293" s="68"/>
    </row>
    <row r="294" spans="3:5" ht="15.75">
      <c r="C294" s="68"/>
      <c r="D294" s="68"/>
      <c r="E294" s="68"/>
    </row>
    <row r="295" spans="3:5" ht="15.75">
      <c r="C295" s="68"/>
      <c r="D295" s="68"/>
      <c r="E295" s="68"/>
    </row>
    <row r="296" spans="3:5" ht="15.75">
      <c r="C296" s="68"/>
      <c r="D296" s="68"/>
      <c r="E296" s="68"/>
    </row>
    <row r="297" spans="3:5" ht="15.75">
      <c r="C297" s="68"/>
      <c r="D297" s="68"/>
      <c r="E297" s="68"/>
    </row>
    <row r="298" spans="3:5" ht="15.75">
      <c r="C298" s="68"/>
      <c r="D298" s="68"/>
      <c r="E298" s="68"/>
    </row>
    <row r="299" spans="3:5" ht="15.75">
      <c r="C299" s="68"/>
      <c r="D299" s="68"/>
      <c r="E299" s="68"/>
    </row>
    <row r="300" spans="3:5" ht="15.75">
      <c r="C300" s="68"/>
      <c r="D300" s="68"/>
      <c r="E300" s="68"/>
    </row>
    <row r="301" spans="3:5" ht="15.75">
      <c r="C301" s="68"/>
      <c r="D301" s="68"/>
      <c r="E301" s="68"/>
    </row>
    <row r="302" spans="3:5" ht="15.75">
      <c r="C302" s="68"/>
      <c r="D302" s="68"/>
      <c r="E302" s="68"/>
    </row>
    <row r="303" spans="3:5" ht="15.75">
      <c r="C303" s="68"/>
      <c r="D303" s="68"/>
      <c r="E303" s="68"/>
    </row>
    <row r="304" spans="3:5" ht="15.75">
      <c r="C304" s="68"/>
      <c r="D304" s="68"/>
      <c r="E304" s="68"/>
    </row>
    <row r="305" spans="3:5" ht="15.75">
      <c r="C305" s="68"/>
      <c r="D305" s="68"/>
      <c r="E305" s="68"/>
    </row>
    <row r="306" spans="3:5" ht="15.75">
      <c r="C306" s="68"/>
      <c r="D306" s="68"/>
      <c r="E306" s="68"/>
    </row>
    <row r="307" spans="3:5" ht="15.75">
      <c r="C307" s="68"/>
      <c r="D307" s="68"/>
      <c r="E307" s="68"/>
    </row>
    <row r="308" spans="3:5" ht="15.75">
      <c r="C308" s="68"/>
      <c r="D308" s="68"/>
      <c r="E308" s="68"/>
    </row>
    <row r="309" spans="3:5" ht="15.75">
      <c r="C309" s="68"/>
      <c r="D309" s="68"/>
      <c r="E309" s="68"/>
    </row>
    <row r="310" spans="3:5" ht="15.75">
      <c r="C310" s="68"/>
      <c r="D310" s="68"/>
      <c r="E310" s="68"/>
    </row>
    <row r="311" spans="3:5" ht="15.75">
      <c r="C311" s="68"/>
      <c r="D311" s="68"/>
      <c r="E311" s="68"/>
    </row>
    <row r="312" spans="3:5" ht="15.75">
      <c r="C312" s="68"/>
      <c r="D312" s="68"/>
      <c r="E312" s="68"/>
    </row>
    <row r="313" spans="3:5" ht="15.75">
      <c r="C313" s="68"/>
      <c r="D313" s="68"/>
      <c r="E313" s="68"/>
    </row>
    <row r="314" spans="3:5" ht="15.75">
      <c r="C314" s="68"/>
      <c r="D314" s="68"/>
      <c r="E314" s="68"/>
    </row>
    <row r="315" spans="3:5" ht="15.75">
      <c r="C315" s="68"/>
      <c r="D315" s="68"/>
      <c r="E315" s="68"/>
    </row>
    <row r="316" spans="3:5" ht="15.75">
      <c r="C316" s="68"/>
      <c r="D316" s="68"/>
      <c r="E316" s="68"/>
    </row>
    <row r="317" spans="3:5" ht="15.75">
      <c r="C317" s="68"/>
      <c r="D317" s="68"/>
      <c r="E317" s="68"/>
    </row>
    <row r="318" spans="3:5" ht="15.75">
      <c r="C318" s="68"/>
      <c r="D318" s="68"/>
      <c r="E318" s="68"/>
    </row>
    <row r="319" spans="3:5" ht="15.75">
      <c r="C319" s="68"/>
      <c r="D319" s="68"/>
      <c r="E319" s="68"/>
    </row>
    <row r="320" spans="3:5" ht="15.75">
      <c r="C320" s="68"/>
      <c r="D320" s="68"/>
      <c r="E320" s="68"/>
    </row>
    <row r="321" spans="3:5" ht="15.75">
      <c r="C321" s="68"/>
      <c r="D321" s="68"/>
      <c r="E321" s="68"/>
    </row>
    <row r="322" spans="3:5" ht="15.75">
      <c r="C322" s="68"/>
      <c r="D322" s="68"/>
      <c r="E322" s="68"/>
    </row>
    <row r="323" spans="3:5" ht="15.75">
      <c r="C323" s="68"/>
      <c r="D323" s="68"/>
      <c r="E323" s="68"/>
    </row>
    <row r="324" spans="3:5" ht="15.75">
      <c r="C324" s="68"/>
      <c r="D324" s="68"/>
      <c r="E324" s="68"/>
    </row>
    <row r="325" spans="3:5" ht="15.75">
      <c r="C325" s="68"/>
      <c r="D325" s="68"/>
      <c r="E325" s="68"/>
    </row>
    <row r="326" spans="3:5" ht="15.75">
      <c r="C326" s="68"/>
      <c r="D326" s="68"/>
      <c r="E326" s="68"/>
    </row>
    <row r="327" spans="3:5" ht="15.75">
      <c r="C327" s="68"/>
      <c r="D327" s="68"/>
      <c r="E327" s="68"/>
    </row>
    <row r="328" spans="3:5" ht="15.75">
      <c r="C328" s="68"/>
      <c r="D328" s="68"/>
      <c r="E328" s="68"/>
    </row>
    <row r="329" spans="3:5" ht="15.75">
      <c r="C329" s="68"/>
      <c r="D329" s="68"/>
      <c r="E329" s="68"/>
    </row>
    <row r="330" spans="3:5" ht="15.75">
      <c r="C330" s="68"/>
      <c r="D330" s="68"/>
      <c r="E330" s="68"/>
    </row>
    <row r="331" spans="3:5" ht="15.75">
      <c r="C331" s="68"/>
      <c r="D331" s="68"/>
      <c r="E331" s="68"/>
    </row>
    <row r="332" spans="3:5" ht="15.75">
      <c r="C332" s="68"/>
      <c r="D332" s="68"/>
      <c r="E332" s="68"/>
    </row>
    <row r="333" spans="3:5" ht="15.75">
      <c r="C333" s="68"/>
      <c r="D333" s="68"/>
      <c r="E333" s="68"/>
    </row>
    <row r="334" spans="3:5" ht="15.75">
      <c r="C334" s="68"/>
      <c r="D334" s="68"/>
      <c r="E334" s="68"/>
    </row>
    <row r="335" spans="3:5" ht="15.75">
      <c r="C335" s="68"/>
      <c r="D335" s="68"/>
      <c r="E335" s="68"/>
    </row>
    <row r="336" spans="3:5" ht="15.75">
      <c r="C336" s="68"/>
      <c r="D336" s="68"/>
      <c r="E336" s="68"/>
    </row>
    <row r="337" spans="3:5" ht="15.75">
      <c r="C337" s="68"/>
      <c r="D337" s="68"/>
      <c r="E337" s="68"/>
    </row>
    <row r="338" spans="3:5" ht="15.75">
      <c r="C338" s="68"/>
      <c r="D338" s="68"/>
      <c r="E338" s="68"/>
    </row>
    <row r="339" spans="3:5" ht="15.75">
      <c r="C339" s="68"/>
      <c r="D339" s="68"/>
      <c r="E339" s="68"/>
    </row>
    <row r="340" spans="3:5" ht="15.75">
      <c r="C340" s="68"/>
      <c r="D340" s="68"/>
      <c r="E340" s="68"/>
    </row>
    <row r="341" spans="3:5" ht="15.75">
      <c r="C341" s="68"/>
      <c r="D341" s="68"/>
      <c r="E341" s="68"/>
    </row>
    <row r="342" spans="3:5" ht="15.75">
      <c r="C342" s="68"/>
      <c r="D342" s="68"/>
      <c r="E342" s="68"/>
    </row>
    <row r="343" spans="3:5" ht="15.75">
      <c r="C343" s="68"/>
      <c r="D343" s="68"/>
      <c r="E343" s="68"/>
    </row>
    <row r="344" spans="3:5" ht="15.75">
      <c r="C344" s="68"/>
      <c r="D344" s="68"/>
      <c r="E344" s="68"/>
    </row>
    <row r="345" spans="3:5" ht="15.75">
      <c r="C345" s="68"/>
      <c r="D345" s="68"/>
      <c r="E345" s="68"/>
    </row>
    <row r="346" spans="3:5" ht="15.75">
      <c r="C346" s="68"/>
      <c r="D346" s="68"/>
      <c r="E346" s="68"/>
    </row>
    <row r="347" spans="3:5" ht="15.75">
      <c r="C347" s="68"/>
      <c r="D347" s="68"/>
      <c r="E347" s="68"/>
    </row>
    <row r="348" spans="3:5" ht="15.75">
      <c r="C348" s="68"/>
      <c r="D348" s="68"/>
      <c r="E348" s="68"/>
    </row>
    <row r="349" spans="3:5" ht="15.75">
      <c r="C349" s="68"/>
      <c r="D349" s="68"/>
      <c r="E349" s="68"/>
    </row>
    <row r="350" spans="3:5" ht="15.75">
      <c r="C350" s="68"/>
      <c r="D350" s="68"/>
      <c r="E350" s="68"/>
    </row>
    <row r="351" spans="3:5" ht="15.75">
      <c r="C351" s="68"/>
      <c r="D351" s="68"/>
      <c r="E351" s="68"/>
    </row>
    <row r="352" spans="3:5" ht="15.75">
      <c r="C352" s="68"/>
      <c r="D352" s="68"/>
      <c r="E352" s="68"/>
    </row>
    <row r="353" spans="3:5" ht="15.75">
      <c r="C353" s="68"/>
      <c r="D353" s="68"/>
      <c r="E353" s="68"/>
    </row>
    <row r="354" spans="3:5" ht="15.75">
      <c r="C354" s="68"/>
      <c r="D354" s="68"/>
      <c r="E354" s="68"/>
    </row>
    <row r="355" spans="3:5" ht="15.75">
      <c r="C355" s="68"/>
      <c r="D355" s="68"/>
      <c r="E355" s="68"/>
    </row>
    <row r="356" spans="3:5" ht="15.75">
      <c r="C356" s="68"/>
      <c r="D356" s="68"/>
      <c r="E356" s="68"/>
    </row>
    <row r="357" spans="3:5" ht="15.75">
      <c r="C357" s="68"/>
      <c r="D357" s="68"/>
      <c r="E357" s="68"/>
    </row>
    <row r="358" spans="3:5" ht="15.75">
      <c r="C358" s="68"/>
      <c r="D358" s="68"/>
      <c r="E358" s="68"/>
    </row>
    <row r="359" spans="3:5" ht="15.75">
      <c r="C359" s="68"/>
      <c r="D359" s="68"/>
      <c r="E359" s="68"/>
    </row>
    <row r="360" spans="3:5" ht="15.75">
      <c r="C360" s="68"/>
      <c r="D360" s="68"/>
      <c r="E360" s="68"/>
    </row>
    <row r="361" spans="3:5" ht="15.75">
      <c r="C361" s="68"/>
      <c r="D361" s="68"/>
      <c r="E361" s="68"/>
    </row>
    <row r="362" spans="3:5" ht="15.75">
      <c r="C362" s="68"/>
      <c r="D362" s="68"/>
      <c r="E362" s="68"/>
    </row>
    <row r="363" spans="3:5" ht="15.75">
      <c r="C363" s="68"/>
      <c r="D363" s="68"/>
      <c r="E363" s="68"/>
    </row>
    <row r="364" spans="3:5" ht="15.75">
      <c r="C364" s="68"/>
      <c r="D364" s="68"/>
      <c r="E364" s="68"/>
    </row>
    <row r="365" spans="3:5" ht="15.75">
      <c r="C365" s="68"/>
      <c r="D365" s="68"/>
      <c r="E365" s="68"/>
    </row>
    <row r="366" spans="3:5" ht="15.75">
      <c r="C366" s="68"/>
      <c r="D366" s="68"/>
      <c r="E366" s="68"/>
    </row>
    <row r="367" spans="3:5" ht="15.75">
      <c r="C367" s="68"/>
      <c r="D367" s="68"/>
      <c r="E367" s="68"/>
    </row>
    <row r="368" spans="3:5" ht="15.75">
      <c r="C368" s="68"/>
      <c r="D368" s="68"/>
      <c r="E368" s="68"/>
    </row>
    <row r="369" spans="3:5" ht="15.75">
      <c r="C369" s="68"/>
      <c r="D369" s="68"/>
      <c r="E369" s="68"/>
    </row>
    <row r="370" spans="3:5" ht="15.75">
      <c r="C370" s="68"/>
      <c r="D370" s="68"/>
      <c r="E370" s="68"/>
    </row>
    <row r="371" spans="3:5" ht="15.75">
      <c r="C371" s="68"/>
      <c r="D371" s="68"/>
      <c r="E371" s="68"/>
    </row>
    <row r="372" spans="3:5" ht="15.75">
      <c r="C372" s="68"/>
      <c r="D372" s="68"/>
      <c r="E372" s="68"/>
    </row>
    <row r="373" spans="3:5" ht="15.75">
      <c r="C373" s="68"/>
      <c r="D373" s="68"/>
      <c r="E373" s="68"/>
    </row>
    <row r="374" spans="3:5" ht="15.75">
      <c r="C374" s="68"/>
      <c r="D374" s="68"/>
      <c r="E374" s="68"/>
    </row>
    <row r="375" spans="3:5" ht="15.75">
      <c r="C375" s="68"/>
      <c r="D375" s="68"/>
      <c r="E375" s="68"/>
    </row>
    <row r="376" spans="3:5" ht="15.75">
      <c r="C376" s="68"/>
      <c r="D376" s="68"/>
      <c r="E376" s="68"/>
    </row>
    <row r="377" spans="3:5" ht="15.75">
      <c r="C377" s="68"/>
      <c r="D377" s="68"/>
      <c r="E377" s="68"/>
    </row>
    <row r="378" spans="3:5" ht="15.75">
      <c r="C378" s="68"/>
      <c r="D378" s="68"/>
      <c r="E378" s="68"/>
    </row>
    <row r="379" spans="3:5" ht="15.75">
      <c r="C379" s="68"/>
      <c r="D379" s="68"/>
      <c r="E379" s="68"/>
    </row>
    <row r="380" spans="3:5" ht="15.75">
      <c r="C380" s="68"/>
      <c r="D380" s="68"/>
      <c r="E380" s="68"/>
    </row>
    <row r="381" spans="3:5" ht="15.75">
      <c r="C381" s="68"/>
      <c r="D381" s="68"/>
      <c r="E381" s="68"/>
    </row>
    <row r="382" spans="3:5" ht="15.75">
      <c r="C382" s="68"/>
      <c r="D382" s="68"/>
      <c r="E382" s="68"/>
    </row>
    <row r="383" spans="3:5" ht="15.75">
      <c r="C383" s="68"/>
      <c r="D383" s="68"/>
      <c r="E383" s="68"/>
    </row>
    <row r="384" spans="3:5" ht="15.75">
      <c r="C384" s="68"/>
      <c r="D384" s="68"/>
      <c r="E384" s="68"/>
    </row>
    <row r="385" spans="3:5" ht="15.75">
      <c r="C385" s="68"/>
      <c r="D385" s="68"/>
      <c r="E385" s="68"/>
    </row>
    <row r="386" spans="3:5" ht="15.75">
      <c r="C386" s="68"/>
      <c r="D386" s="68"/>
      <c r="E386" s="68"/>
    </row>
    <row r="387" spans="3:5" ht="15.75">
      <c r="C387" s="68"/>
      <c r="D387" s="68"/>
      <c r="E387" s="68"/>
    </row>
    <row r="388" spans="3:5" ht="15.75">
      <c r="C388" s="68"/>
      <c r="D388" s="68"/>
      <c r="E388" s="68"/>
    </row>
    <row r="389" spans="3:5" ht="15.75">
      <c r="C389" s="68"/>
      <c r="D389" s="68"/>
      <c r="E389" s="68"/>
    </row>
    <row r="390" spans="3:5" ht="15.75">
      <c r="C390" s="68"/>
      <c r="D390" s="68"/>
      <c r="E390" s="68"/>
    </row>
    <row r="391" spans="3:5" ht="15.75">
      <c r="C391" s="68"/>
      <c r="D391" s="68"/>
      <c r="E391" s="68"/>
    </row>
    <row r="392" spans="3:5" ht="15.75">
      <c r="C392" s="68"/>
      <c r="D392" s="68"/>
      <c r="E392" s="68"/>
    </row>
    <row r="393" spans="3:5" ht="15.75">
      <c r="C393" s="68"/>
      <c r="D393" s="68"/>
      <c r="E393" s="68"/>
    </row>
    <row r="394" spans="3:5" ht="15.75">
      <c r="C394" s="68"/>
      <c r="D394" s="68"/>
      <c r="E394" s="68"/>
    </row>
    <row r="395" spans="3:5" ht="15.75">
      <c r="C395" s="68"/>
      <c r="D395" s="68"/>
      <c r="E395" s="68"/>
    </row>
    <row r="396" spans="3:5" ht="15.75">
      <c r="C396" s="68"/>
      <c r="D396" s="68"/>
      <c r="E396" s="68"/>
    </row>
    <row r="397" spans="3:5" ht="15.75">
      <c r="C397" s="68"/>
      <c r="D397" s="68"/>
      <c r="E397" s="68"/>
    </row>
    <row r="398" spans="3:5" ht="15.75">
      <c r="C398" s="68"/>
      <c r="D398" s="68"/>
      <c r="E398" s="68"/>
    </row>
    <row r="399" spans="3:5" ht="15.75">
      <c r="C399" s="68"/>
      <c r="D399" s="68"/>
      <c r="E399" s="68"/>
    </row>
    <row r="400" spans="3:5" ht="15.75">
      <c r="C400" s="68"/>
      <c r="D400" s="68"/>
      <c r="E400" s="68"/>
    </row>
  </sheetData>
  <printOptions/>
  <pageMargins left="0.75" right="0.75" top="1" bottom="1" header="0.5" footer="0.5"/>
  <pageSetup fitToHeight="1" fitToWidth="1" horizontalDpi="300" verticalDpi="300" orientation="portrait"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75" zoomScaleNormal="75" workbookViewId="0" topLeftCell="A1">
      <selection activeCell="A13" sqref="A13"/>
    </sheetView>
  </sheetViews>
  <sheetFormatPr defaultColWidth="9.00390625" defaultRowHeight="15.75"/>
  <cols>
    <col min="1" max="1" width="30.125" style="6" customWidth="1"/>
    <col min="2" max="2" width="14.25390625" style="6" customWidth="1"/>
    <col min="3" max="3" width="15.375" style="6" customWidth="1"/>
    <col min="4" max="5" width="17.25390625" style="6" customWidth="1"/>
    <col min="6" max="6" width="2.375" style="6" customWidth="1"/>
    <col min="7" max="7" width="12.375" style="6" customWidth="1"/>
    <col min="8" max="16384" width="9.00390625" style="6" customWidth="1"/>
  </cols>
  <sheetData>
    <row r="1" ht="18.75">
      <c r="A1" s="7" t="s">
        <v>31</v>
      </c>
    </row>
    <row r="2" ht="15.75">
      <c r="A2" s="8" t="s">
        <v>32</v>
      </c>
    </row>
    <row r="4" ht="15.75">
      <c r="A4" s="56"/>
    </row>
    <row r="5" ht="15.75">
      <c r="A5" s="69"/>
    </row>
    <row r="7" spans="1:7" ht="16.5">
      <c r="A7" s="91"/>
      <c r="B7" s="194" t="s">
        <v>56</v>
      </c>
      <c r="C7" s="194"/>
      <c r="D7" s="194" t="s">
        <v>57</v>
      </c>
      <c r="E7" s="194"/>
      <c r="F7" s="59"/>
      <c r="G7" s="57"/>
    </row>
    <row r="8" spans="1:7" ht="16.5">
      <c r="A8" s="91"/>
      <c r="B8" s="59"/>
      <c r="C8" s="59"/>
      <c r="D8" s="60"/>
      <c r="E8" s="60"/>
      <c r="F8" s="59"/>
      <c r="G8" s="57"/>
    </row>
    <row r="9" spans="1:7" ht="30.75">
      <c r="A9" s="91"/>
      <c r="B9" s="60" t="s">
        <v>68</v>
      </c>
      <c r="C9" s="60" t="s">
        <v>69</v>
      </c>
      <c r="D9" s="92" t="s">
        <v>70</v>
      </c>
      <c r="E9" s="92" t="s">
        <v>127</v>
      </c>
      <c r="F9" s="60"/>
      <c r="G9" s="174" t="s">
        <v>6</v>
      </c>
    </row>
    <row r="10" spans="1:7" ht="16.5">
      <c r="A10" s="91"/>
      <c r="B10" s="60" t="s">
        <v>1</v>
      </c>
      <c r="C10" s="60" t="s">
        <v>1</v>
      </c>
      <c r="D10" s="60" t="s">
        <v>1</v>
      </c>
      <c r="E10" s="60" t="s">
        <v>1</v>
      </c>
      <c r="F10" s="60"/>
      <c r="G10" s="174" t="s">
        <v>1</v>
      </c>
    </row>
    <row r="11" spans="1:7" ht="16.5">
      <c r="A11" s="91"/>
      <c r="B11" s="91"/>
      <c r="C11" s="91"/>
      <c r="D11" s="91"/>
      <c r="E11" s="91"/>
      <c r="F11" s="91"/>
      <c r="G11" s="57"/>
    </row>
    <row r="12" spans="1:7" ht="16.5">
      <c r="A12" s="91" t="s">
        <v>54</v>
      </c>
      <c r="B12" s="57">
        <v>2150000</v>
      </c>
      <c r="C12" s="57">
        <v>16939773</v>
      </c>
      <c r="D12" s="57">
        <v>872</v>
      </c>
      <c r="E12" s="57">
        <v>0</v>
      </c>
      <c r="F12" s="57"/>
      <c r="G12" s="57">
        <f>SUM(B12:F12)</f>
        <v>19090645</v>
      </c>
    </row>
    <row r="13" spans="1:7" ht="16.5">
      <c r="A13" s="91"/>
      <c r="B13" s="57"/>
      <c r="C13" s="57"/>
      <c r="D13" s="57"/>
      <c r="E13" s="57"/>
      <c r="F13" s="57"/>
      <c r="G13" s="57"/>
    </row>
    <row r="14" spans="1:7" ht="16.5">
      <c r="A14" s="91" t="s">
        <v>111</v>
      </c>
      <c r="B14" s="57">
        <v>12450000</v>
      </c>
      <c r="C14" s="57">
        <v>-12450000</v>
      </c>
      <c r="D14" s="57"/>
      <c r="E14" s="57"/>
      <c r="F14" s="57"/>
      <c r="G14" s="57">
        <f>SUM(B14:F14)</f>
        <v>0</v>
      </c>
    </row>
    <row r="15" spans="1:7" ht="16.5">
      <c r="A15" s="91"/>
      <c r="B15" s="57"/>
      <c r="C15" s="57"/>
      <c r="D15" s="57"/>
      <c r="E15" s="57"/>
      <c r="F15" s="57"/>
      <c r="G15" s="57"/>
    </row>
    <row r="16" spans="1:7" ht="16.5">
      <c r="A16" s="91" t="s">
        <v>112</v>
      </c>
      <c r="B16" s="57">
        <v>13020000</v>
      </c>
      <c r="C16" s="57"/>
      <c r="D16" s="57"/>
      <c r="E16" s="57">
        <v>5402065</v>
      </c>
      <c r="F16" s="57"/>
      <c r="G16" s="57">
        <f>SUM(B16:F16)</f>
        <v>18422065</v>
      </c>
    </row>
    <row r="17" spans="1:7" ht="16.5">
      <c r="A17" s="91"/>
      <c r="B17" s="57"/>
      <c r="C17" s="57"/>
      <c r="D17" s="57"/>
      <c r="E17" s="57"/>
      <c r="F17" s="57"/>
      <c r="G17" s="57"/>
    </row>
    <row r="18" spans="1:8" ht="33">
      <c r="A18" s="93" t="s">
        <v>58</v>
      </c>
      <c r="B18" s="94"/>
      <c r="C18" s="94"/>
      <c r="D18" s="95">
        <v>994</v>
      </c>
      <c r="E18" s="95"/>
      <c r="F18" s="94"/>
      <c r="G18" s="57">
        <f>SUM(B18:F18)</f>
        <v>994</v>
      </c>
      <c r="H18" s="74"/>
    </row>
    <row r="19" spans="1:7" ht="16.5">
      <c r="A19" s="91"/>
      <c r="B19" s="96"/>
      <c r="C19" s="96"/>
      <c r="D19" s="96"/>
      <c r="E19" s="96"/>
      <c r="F19" s="96"/>
      <c r="G19" s="57"/>
    </row>
    <row r="20" spans="1:7" ht="16.5">
      <c r="A20" s="91" t="s">
        <v>55</v>
      </c>
      <c r="B20" s="97"/>
      <c r="C20" s="98">
        <v>3829521.51</v>
      </c>
      <c r="D20" s="97">
        <v>0</v>
      </c>
      <c r="E20" s="97"/>
      <c r="F20" s="97"/>
      <c r="G20" s="57">
        <f>SUM(B20:F20)</f>
        <v>3829521.51</v>
      </c>
    </row>
    <row r="21" spans="1:7" ht="16.5">
      <c r="A21" s="91"/>
      <c r="B21" s="96"/>
      <c r="C21" s="96"/>
      <c r="D21" s="96"/>
      <c r="E21" s="96"/>
      <c r="F21" s="96"/>
      <c r="G21" s="57"/>
    </row>
    <row r="22" spans="1:7" ht="17.25" thickBot="1">
      <c r="A22" s="91" t="s">
        <v>128</v>
      </c>
      <c r="B22" s="99">
        <f>SUM(B12:B21)</f>
        <v>27620000</v>
      </c>
      <c r="C22" s="99">
        <f>SUM(C12:C21)</f>
        <v>8319294.51</v>
      </c>
      <c r="D22" s="99">
        <f>SUM(D12:D21)</f>
        <v>1866</v>
      </c>
      <c r="E22" s="99">
        <f>SUM(E12:E21)</f>
        <v>5402065</v>
      </c>
      <c r="F22" s="100"/>
      <c r="G22" s="88">
        <f>SUM(G12:G21)</f>
        <v>41343225.51</v>
      </c>
    </row>
    <row r="23" spans="1:7" ht="17.25" thickTop="1">
      <c r="A23" s="91"/>
      <c r="B23" s="91"/>
      <c r="C23" s="91"/>
      <c r="D23" s="91"/>
      <c r="E23" s="91"/>
      <c r="F23" s="91"/>
      <c r="G23" s="57"/>
    </row>
    <row r="24" spans="1:7" ht="16.5">
      <c r="A24" s="91"/>
      <c r="B24" s="194" t="s">
        <v>56</v>
      </c>
      <c r="C24" s="194"/>
      <c r="D24" s="60"/>
      <c r="E24" s="60"/>
      <c r="F24" s="59"/>
      <c r="G24" s="57"/>
    </row>
    <row r="25" spans="1:7" ht="16.5">
      <c r="A25" s="91"/>
      <c r="B25" s="59"/>
      <c r="C25" s="59"/>
      <c r="D25" s="60"/>
      <c r="E25" s="60"/>
      <c r="F25" s="59"/>
      <c r="G25" s="57"/>
    </row>
    <row r="26" spans="1:7" ht="16.5">
      <c r="A26" s="91"/>
      <c r="B26" s="60" t="s">
        <v>68</v>
      </c>
      <c r="C26" s="60" t="s">
        <v>69</v>
      </c>
      <c r="D26" s="92"/>
      <c r="E26" s="92"/>
      <c r="F26" s="60"/>
      <c r="G26" s="174" t="s">
        <v>6</v>
      </c>
    </row>
    <row r="27" spans="1:7" ht="16.5">
      <c r="A27" s="91"/>
      <c r="B27" s="60" t="s">
        <v>1</v>
      </c>
      <c r="C27" s="60" t="s">
        <v>1</v>
      </c>
      <c r="D27" s="60"/>
      <c r="E27" s="60"/>
      <c r="F27" s="60"/>
      <c r="G27" s="174" t="s">
        <v>1</v>
      </c>
    </row>
    <row r="28" spans="1:7" ht="16.5">
      <c r="A28" s="91"/>
      <c r="B28" s="91"/>
      <c r="C28" s="91"/>
      <c r="D28" s="91"/>
      <c r="E28" s="91"/>
      <c r="F28" s="91"/>
      <c r="G28" s="57"/>
    </row>
    <row r="29" spans="1:7" ht="16.5">
      <c r="A29" s="91" t="s">
        <v>71</v>
      </c>
      <c r="B29" s="101">
        <v>2150000</v>
      </c>
      <c r="C29" s="101">
        <v>13717433</v>
      </c>
      <c r="D29" s="57"/>
      <c r="E29" s="57"/>
      <c r="F29" s="57"/>
      <c r="G29" s="57">
        <f>SUM(B29:F29)</f>
        <v>15867433</v>
      </c>
    </row>
    <row r="30" spans="1:7" ht="16.5">
      <c r="A30" s="91"/>
      <c r="B30" s="101"/>
      <c r="C30" s="101"/>
      <c r="D30" s="57"/>
      <c r="E30" s="57"/>
      <c r="F30" s="57"/>
      <c r="G30" s="57"/>
    </row>
    <row r="31" spans="1:7" ht="16.5">
      <c r="A31" s="91" t="s">
        <v>55</v>
      </c>
      <c r="B31" s="98"/>
      <c r="C31" s="98">
        <v>2386997</v>
      </c>
      <c r="D31" s="97"/>
      <c r="E31" s="97"/>
      <c r="F31" s="97"/>
      <c r="G31" s="57">
        <f>SUM(B31:F31)</f>
        <v>2386997</v>
      </c>
    </row>
    <row r="32" spans="1:7" ht="16.5">
      <c r="A32" s="91"/>
      <c r="B32" s="98"/>
      <c r="C32" s="98"/>
      <c r="D32" s="97"/>
      <c r="E32" s="97"/>
      <c r="F32" s="97"/>
      <c r="G32" s="57"/>
    </row>
    <row r="33" spans="1:7" ht="17.25" thickBot="1">
      <c r="A33" s="91" t="s">
        <v>129</v>
      </c>
      <c r="B33" s="99">
        <f>SUM(B29:B32)</f>
        <v>2150000</v>
      </c>
      <c r="C33" s="99">
        <f>SUM(C29:C32)</f>
        <v>16104430</v>
      </c>
      <c r="D33" s="100"/>
      <c r="E33" s="100"/>
      <c r="F33" s="100"/>
      <c r="G33" s="88">
        <f>SUM(G29:G32)</f>
        <v>18254430</v>
      </c>
    </row>
    <row r="34" spans="1:7" ht="17.25" thickTop="1">
      <c r="A34" s="91"/>
      <c r="B34" s="96"/>
      <c r="C34" s="96"/>
      <c r="D34" s="96"/>
      <c r="E34" s="96"/>
      <c r="F34" s="96"/>
      <c r="G34" s="57"/>
    </row>
    <row r="35" spans="1:7" ht="16.5">
      <c r="A35" s="91"/>
      <c r="B35" s="57"/>
      <c r="C35" s="57"/>
      <c r="D35" s="57"/>
      <c r="E35" s="57"/>
      <c r="F35" s="57"/>
      <c r="G35" s="57"/>
    </row>
    <row r="36" spans="2:7" ht="16.5">
      <c r="B36" s="57"/>
      <c r="C36" s="57"/>
      <c r="D36" s="57"/>
      <c r="E36" s="57"/>
      <c r="F36" s="57"/>
      <c r="G36" s="57"/>
    </row>
    <row r="37" spans="2:7" ht="16.5">
      <c r="B37" s="57"/>
      <c r="C37" s="57"/>
      <c r="D37" s="57"/>
      <c r="E37" s="57"/>
      <c r="F37" s="57"/>
      <c r="G37" s="57"/>
    </row>
    <row r="38" spans="1:7" ht="16.5">
      <c r="A38" s="91"/>
      <c r="B38" s="57"/>
      <c r="C38" s="57"/>
      <c r="D38" s="57"/>
      <c r="E38" s="57"/>
      <c r="F38" s="57"/>
      <c r="G38" s="57"/>
    </row>
    <row r="39" spans="1:7" ht="16.5">
      <c r="A39" s="69" t="s">
        <v>107</v>
      </c>
      <c r="B39" s="57"/>
      <c r="C39" s="57"/>
      <c r="D39" s="57"/>
      <c r="E39" s="57"/>
      <c r="F39" s="57"/>
      <c r="G39" s="57"/>
    </row>
    <row r="40" spans="1:7" ht="16.5">
      <c r="A40" s="69" t="s">
        <v>108</v>
      </c>
      <c r="B40" s="57"/>
      <c r="C40" s="57"/>
      <c r="D40" s="57"/>
      <c r="E40" s="57"/>
      <c r="F40" s="57"/>
      <c r="G40" s="57"/>
    </row>
    <row r="41" spans="1:7" ht="16.5">
      <c r="A41" s="91"/>
      <c r="B41" s="57"/>
      <c r="C41" s="57"/>
      <c r="D41" s="57"/>
      <c r="E41" s="57"/>
      <c r="F41" s="57"/>
      <c r="G41" s="57"/>
    </row>
    <row r="42" spans="1:7" ht="16.5">
      <c r="A42" s="91"/>
      <c r="B42" s="57"/>
      <c r="C42" s="57"/>
      <c r="D42" s="57"/>
      <c r="E42" s="57"/>
      <c r="F42" s="57"/>
      <c r="G42" s="57"/>
    </row>
    <row r="43" spans="1:7" ht="16.5">
      <c r="A43" s="91"/>
      <c r="B43" s="57"/>
      <c r="C43" s="57"/>
      <c r="D43" s="57"/>
      <c r="E43" s="57"/>
      <c r="F43" s="57"/>
      <c r="G43" s="57"/>
    </row>
    <row r="44" spans="1:7" ht="16.5">
      <c r="A44" s="91"/>
      <c r="B44" s="57"/>
      <c r="C44" s="57"/>
      <c r="D44" s="57"/>
      <c r="E44" s="57"/>
      <c r="F44" s="57"/>
      <c r="G44" s="57"/>
    </row>
    <row r="45" spans="1:7" ht="16.5">
      <c r="A45" s="91"/>
      <c r="B45" s="57"/>
      <c r="C45" s="57"/>
      <c r="D45" s="57"/>
      <c r="E45" s="57"/>
      <c r="F45" s="57"/>
      <c r="G45" s="57"/>
    </row>
    <row r="46" spans="1:7" ht="16.5">
      <c r="A46" s="91"/>
      <c r="B46" s="57"/>
      <c r="C46" s="57"/>
      <c r="D46" s="57"/>
      <c r="E46" s="57"/>
      <c r="F46" s="57"/>
      <c r="G46" s="57"/>
    </row>
    <row r="47" spans="1:7" ht="16.5">
      <c r="A47" s="91"/>
      <c r="B47" s="57"/>
      <c r="C47" s="57"/>
      <c r="D47" s="57"/>
      <c r="E47" s="57"/>
      <c r="F47" s="57"/>
      <c r="G47" s="57"/>
    </row>
    <row r="48" spans="1:7" ht="16.5">
      <c r="A48" s="91"/>
      <c r="B48" s="57"/>
      <c r="C48" s="57"/>
      <c r="D48" s="57"/>
      <c r="E48" s="57"/>
      <c r="F48" s="57"/>
      <c r="G48" s="57"/>
    </row>
    <row r="49" spans="1:7" ht="16.5">
      <c r="A49" s="91"/>
      <c r="B49" s="57"/>
      <c r="C49" s="57"/>
      <c r="D49" s="57"/>
      <c r="E49" s="57"/>
      <c r="F49" s="57"/>
      <c r="G49" s="57"/>
    </row>
    <row r="50" spans="1:7" ht="16.5">
      <c r="A50" s="91"/>
      <c r="B50" s="57"/>
      <c r="C50" s="57"/>
      <c r="D50" s="57"/>
      <c r="E50" s="57"/>
      <c r="F50" s="57"/>
      <c r="G50" s="57"/>
    </row>
    <row r="51" spans="1:7" ht="16.5">
      <c r="A51" s="91"/>
      <c r="B51" s="57"/>
      <c r="C51" s="57"/>
      <c r="D51" s="57"/>
      <c r="E51" s="57"/>
      <c r="F51" s="57"/>
      <c r="G51" s="57"/>
    </row>
    <row r="52" spans="1:7" ht="16.5">
      <c r="A52" s="91"/>
      <c r="B52" s="57"/>
      <c r="C52" s="57"/>
      <c r="D52" s="57"/>
      <c r="E52" s="57"/>
      <c r="F52" s="57"/>
      <c r="G52" s="57"/>
    </row>
    <row r="53" spans="1:7" ht="16.5">
      <c r="A53" s="91"/>
      <c r="B53" s="57"/>
      <c r="C53" s="57"/>
      <c r="D53" s="57"/>
      <c r="E53" s="57"/>
      <c r="F53" s="57"/>
      <c r="G53" s="57"/>
    </row>
    <row r="54" spans="1:7" ht="16.5">
      <c r="A54" s="91"/>
      <c r="B54" s="57"/>
      <c r="C54" s="57"/>
      <c r="D54" s="57"/>
      <c r="E54" s="57"/>
      <c r="F54" s="57"/>
      <c r="G54" s="57"/>
    </row>
    <row r="55" spans="1:7" ht="16.5">
      <c r="A55" s="91"/>
      <c r="B55" s="57"/>
      <c r="C55" s="57"/>
      <c r="D55" s="57"/>
      <c r="E55" s="57"/>
      <c r="F55" s="57"/>
      <c r="G55" s="57"/>
    </row>
    <row r="56" spans="1:7" ht="16.5">
      <c r="A56" s="91"/>
      <c r="B56" s="57"/>
      <c r="C56" s="57"/>
      <c r="D56" s="57"/>
      <c r="E56" s="57"/>
      <c r="F56" s="57"/>
      <c r="G56" s="57"/>
    </row>
    <row r="57" spans="1:7" ht="16.5">
      <c r="A57" s="91"/>
      <c r="B57" s="57"/>
      <c r="C57" s="57"/>
      <c r="D57" s="57"/>
      <c r="E57" s="57"/>
      <c r="F57" s="57"/>
      <c r="G57" s="57"/>
    </row>
    <row r="58" spans="1:7" ht="16.5">
      <c r="A58" s="91"/>
      <c r="B58" s="57"/>
      <c r="C58" s="57"/>
      <c r="D58" s="57"/>
      <c r="E58" s="57"/>
      <c r="F58" s="57"/>
      <c r="G58" s="57"/>
    </row>
    <row r="59" spans="1:7" ht="16.5">
      <c r="A59" s="91"/>
      <c r="B59" s="57"/>
      <c r="C59" s="57"/>
      <c r="D59" s="57"/>
      <c r="E59" s="57"/>
      <c r="F59" s="57"/>
      <c r="G59" s="57"/>
    </row>
    <row r="60" spans="1:7" ht="16.5">
      <c r="A60" s="91"/>
      <c r="B60" s="57"/>
      <c r="C60" s="57"/>
      <c r="D60" s="57"/>
      <c r="E60" s="57"/>
      <c r="F60" s="57"/>
      <c r="G60" s="57"/>
    </row>
    <row r="61" spans="1:7" ht="16.5">
      <c r="A61" s="91"/>
      <c r="B61" s="57"/>
      <c r="C61" s="57"/>
      <c r="D61" s="57"/>
      <c r="E61" s="57"/>
      <c r="F61" s="57"/>
      <c r="G61" s="57"/>
    </row>
    <row r="62" spans="1:7" ht="16.5">
      <c r="A62" s="91"/>
      <c r="B62" s="57"/>
      <c r="C62" s="57"/>
      <c r="D62" s="57"/>
      <c r="E62" s="57"/>
      <c r="F62" s="57"/>
      <c r="G62" s="57"/>
    </row>
    <row r="63" spans="1:7" ht="16.5">
      <c r="A63" s="91"/>
      <c r="B63" s="57"/>
      <c r="C63" s="57"/>
      <c r="D63" s="57"/>
      <c r="E63" s="57"/>
      <c r="F63" s="57"/>
      <c r="G63" s="57"/>
    </row>
    <row r="64" spans="1:7" ht="16.5">
      <c r="A64" s="91"/>
      <c r="B64" s="57"/>
      <c r="C64" s="57"/>
      <c r="D64" s="57"/>
      <c r="E64" s="57"/>
      <c r="F64" s="57"/>
      <c r="G64" s="57"/>
    </row>
    <row r="65" spans="1:7" ht="16.5">
      <c r="A65" s="57"/>
      <c r="B65" s="57"/>
      <c r="C65" s="57"/>
      <c r="D65" s="57"/>
      <c r="E65" s="57"/>
      <c r="F65" s="57"/>
      <c r="G65" s="57"/>
    </row>
  </sheetData>
  <mergeCells count="3">
    <mergeCell ref="B7:C7"/>
    <mergeCell ref="B24:C24"/>
    <mergeCell ref="D7:E7"/>
  </mergeCells>
  <printOptions/>
  <pageMargins left="0.75" right="0.75" top="1" bottom="1" header="0.5" footer="0.5"/>
  <pageSetup fitToHeight="1" fitToWidth="1" horizontalDpi="300" verticalDpi="300" orientation="portrait"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61"/>
  <sheetViews>
    <sheetView zoomScale="75" zoomScaleNormal="75" workbookViewId="0" topLeftCell="A1">
      <selection activeCell="C14" sqref="C14"/>
    </sheetView>
  </sheetViews>
  <sheetFormatPr defaultColWidth="9.00390625" defaultRowHeight="15.75"/>
  <cols>
    <col min="1" max="1" width="58.125" style="6" customWidth="1"/>
    <col min="2" max="2" width="3.125" style="6" customWidth="1"/>
    <col min="3" max="3" width="14.375" style="6" customWidth="1"/>
    <col min="4" max="4" width="3.875" style="6" customWidth="1"/>
    <col min="5" max="5" width="14.25390625" style="6" customWidth="1"/>
    <col min="6" max="16384" width="9.00390625" style="6" customWidth="1"/>
  </cols>
  <sheetData>
    <row r="1" spans="1:7" ht="18.75">
      <c r="A1" s="7" t="s">
        <v>31</v>
      </c>
      <c r="B1" s="57"/>
      <c r="C1" s="57"/>
      <c r="D1" s="76"/>
      <c r="E1" s="57"/>
      <c r="F1" s="57"/>
      <c r="G1" s="57"/>
    </row>
    <row r="2" spans="1:7" ht="16.5">
      <c r="A2" s="8" t="s">
        <v>32</v>
      </c>
      <c r="B2" s="57"/>
      <c r="C2" s="57" t="s">
        <v>79</v>
      </c>
      <c r="D2" s="76"/>
      <c r="E2" s="57"/>
      <c r="F2" s="57"/>
      <c r="G2" s="57"/>
    </row>
    <row r="3" spans="2:7" ht="16.5">
      <c r="B3" s="57"/>
      <c r="C3" s="57"/>
      <c r="D3" s="76"/>
      <c r="E3" s="57"/>
      <c r="F3" s="57"/>
      <c r="G3" s="57"/>
    </row>
    <row r="4" spans="1:7" ht="15.75" customHeight="1">
      <c r="A4" s="69"/>
      <c r="B4" s="57"/>
      <c r="C4" s="57"/>
      <c r="D4" s="76"/>
      <c r="E4" s="57"/>
      <c r="F4" s="57"/>
      <c r="G4" s="57"/>
    </row>
    <row r="5" spans="1:7" ht="15.75" customHeight="1">
      <c r="A5" s="56"/>
      <c r="B5" s="57"/>
      <c r="C5" s="77"/>
      <c r="D5" s="76"/>
      <c r="E5" s="77"/>
      <c r="F5" s="57"/>
      <c r="G5" s="57"/>
    </row>
    <row r="6" spans="1:7" ht="15.75" customHeight="1">
      <c r="A6" s="56"/>
      <c r="B6" s="57"/>
      <c r="C6" s="77"/>
      <c r="D6" s="76"/>
      <c r="E6" s="77"/>
      <c r="F6" s="57"/>
      <c r="G6" s="57"/>
    </row>
    <row r="7" spans="1:7" ht="16.5">
      <c r="A7" s="56"/>
      <c r="B7" s="57"/>
      <c r="C7" s="175">
        <v>37894</v>
      </c>
      <c r="D7" s="176"/>
      <c r="E7" s="177">
        <v>37529</v>
      </c>
      <c r="F7" s="57"/>
      <c r="G7" s="57"/>
    </row>
    <row r="8" spans="1:7" ht="16.5">
      <c r="A8" s="56"/>
      <c r="B8" s="57"/>
      <c r="C8" s="174" t="s">
        <v>1</v>
      </c>
      <c r="D8" s="176"/>
      <c r="E8" s="178" t="s">
        <v>1</v>
      </c>
      <c r="F8" s="57"/>
      <c r="G8" s="57"/>
    </row>
    <row r="9" spans="1:7" ht="16.5">
      <c r="A9" s="56" t="s">
        <v>83</v>
      </c>
      <c r="B9" s="57"/>
      <c r="C9" s="76"/>
      <c r="D9" s="78"/>
      <c r="E9" s="57"/>
      <c r="F9" s="57"/>
      <c r="G9" s="57"/>
    </row>
    <row r="10" spans="1:7" ht="16.5">
      <c r="A10" s="56" t="s">
        <v>82</v>
      </c>
      <c r="B10" s="57"/>
      <c r="C10" s="76"/>
      <c r="D10" s="78"/>
      <c r="E10" s="57"/>
      <c r="F10" s="57"/>
      <c r="G10" s="57"/>
    </row>
    <row r="11" spans="1:7" ht="16.5">
      <c r="A11" s="57" t="s">
        <v>8</v>
      </c>
      <c r="B11" s="57"/>
      <c r="C11" s="79">
        <v>3914337.56</v>
      </c>
      <c r="D11" s="78"/>
      <c r="E11" s="57">
        <v>2182279</v>
      </c>
      <c r="F11" s="57"/>
      <c r="G11" s="57"/>
    </row>
    <row r="12" spans="1:7" ht="16.5">
      <c r="A12" s="57"/>
      <c r="B12" s="57"/>
      <c r="C12" s="79"/>
      <c r="D12" s="78"/>
      <c r="E12" s="57"/>
      <c r="F12" s="57"/>
      <c r="G12" s="57"/>
    </row>
    <row r="13" spans="1:7" ht="16.5">
      <c r="A13" s="57" t="s">
        <v>121</v>
      </c>
      <c r="B13" s="57"/>
      <c r="C13" s="79"/>
      <c r="D13" s="78"/>
      <c r="E13" s="57"/>
      <c r="F13" s="57"/>
      <c r="G13" s="57"/>
    </row>
    <row r="14" spans="1:7" ht="16.5">
      <c r="A14" s="57" t="s">
        <v>87</v>
      </c>
      <c r="B14" s="57"/>
      <c r="C14" s="79">
        <f>675024+2495543+47120</f>
        <v>3217687</v>
      </c>
      <c r="D14" s="78"/>
      <c r="E14" s="57">
        <f>504919+17822+2151838-1019979</f>
        <v>1654600</v>
      </c>
      <c r="F14" s="57"/>
      <c r="G14" s="57"/>
    </row>
    <row r="15" spans="1:7" ht="16.5">
      <c r="A15" s="57" t="s">
        <v>88</v>
      </c>
      <c r="B15" s="57"/>
      <c r="C15" s="79">
        <f>10805-78343</f>
        <v>-67538</v>
      </c>
      <c r="D15" s="78"/>
      <c r="E15" s="57">
        <f>25155-3900</f>
        <v>21255</v>
      </c>
      <c r="F15" s="57"/>
      <c r="G15" s="57"/>
    </row>
    <row r="16" spans="1:7" ht="16.5">
      <c r="A16" s="57"/>
      <c r="B16" s="57"/>
      <c r="C16" s="79"/>
      <c r="D16" s="78"/>
      <c r="E16" s="57"/>
      <c r="F16" s="57"/>
      <c r="G16" s="57"/>
    </row>
    <row r="17" spans="1:7" ht="16.5">
      <c r="A17" s="57" t="s">
        <v>78</v>
      </c>
      <c r="B17" s="57"/>
      <c r="C17" s="80">
        <f>SUM(C11:C16)</f>
        <v>7064486.5600000005</v>
      </c>
      <c r="D17" s="78"/>
      <c r="E17" s="81">
        <f>SUM(E11:E16)</f>
        <v>3858134</v>
      </c>
      <c r="F17" s="57"/>
      <c r="G17" s="57"/>
    </row>
    <row r="18" spans="1:7" ht="16.5">
      <c r="A18" s="57"/>
      <c r="B18" s="57"/>
      <c r="C18" s="79"/>
      <c r="D18" s="78"/>
      <c r="E18" s="57"/>
      <c r="F18" s="57"/>
      <c r="G18" s="57"/>
    </row>
    <row r="19" spans="1:7" ht="16.5">
      <c r="A19" s="57" t="s">
        <v>46</v>
      </c>
      <c r="B19" s="57"/>
      <c r="C19" s="79"/>
      <c r="D19" s="78"/>
      <c r="E19" s="57"/>
      <c r="F19" s="57"/>
      <c r="G19" s="57"/>
    </row>
    <row r="20" spans="1:7" ht="16.5">
      <c r="A20" s="57" t="s">
        <v>164</v>
      </c>
      <c r="B20" s="57"/>
      <c r="C20" s="119">
        <f>-264585.62+360544.03-3149235.44-2</f>
        <v>-3053279.03</v>
      </c>
      <c r="D20" s="78"/>
      <c r="E20" s="121">
        <f>-515399-403798+361916-292796-334040</f>
        <v>-1184117</v>
      </c>
      <c r="F20" s="57"/>
      <c r="G20" s="57"/>
    </row>
    <row r="21" spans="1:7" ht="16.5">
      <c r="A21" s="57" t="s">
        <v>165</v>
      </c>
      <c r="B21" s="57"/>
      <c r="C21" s="120">
        <f>-353704.05+1666635.81-4082-100000+4797.2+82500-75011.37</f>
        <v>1221135.5899999999</v>
      </c>
      <c r="D21" s="78"/>
      <c r="E21" s="122">
        <f>-790377+1333423+74810+71725</f>
        <v>689581</v>
      </c>
      <c r="F21" s="57"/>
      <c r="G21" s="57"/>
    </row>
    <row r="22" spans="1:7" ht="16.5">
      <c r="A22" s="57" t="s">
        <v>122</v>
      </c>
      <c r="B22" s="57"/>
      <c r="C22" s="123">
        <f>+C20+C21</f>
        <v>-1832143.44</v>
      </c>
      <c r="D22" s="78"/>
      <c r="E22" s="124">
        <f>+E20+E21</f>
        <v>-494536</v>
      </c>
      <c r="F22" s="57"/>
      <c r="G22" s="57"/>
    </row>
    <row r="23" spans="1:7" ht="16.5">
      <c r="A23" s="57"/>
      <c r="B23" s="57"/>
      <c r="C23" s="84"/>
      <c r="D23" s="78"/>
      <c r="E23" s="57"/>
      <c r="F23" s="57"/>
      <c r="G23" s="57"/>
    </row>
    <row r="24" spans="1:7" ht="16.5">
      <c r="A24" s="57" t="s">
        <v>47</v>
      </c>
      <c r="B24" s="57"/>
      <c r="C24" s="84">
        <f>+C17+C22</f>
        <v>5232343.120000001</v>
      </c>
      <c r="D24" s="78"/>
      <c r="E24" s="98">
        <f>+E17+E22</f>
        <v>3363598</v>
      </c>
      <c r="F24" s="57"/>
      <c r="G24" s="57"/>
    </row>
    <row r="25" spans="1:7" ht="16.5">
      <c r="A25" s="57"/>
      <c r="B25" s="57"/>
      <c r="C25" s="79"/>
      <c r="D25" s="78"/>
      <c r="E25" s="57"/>
      <c r="F25" s="57"/>
      <c r="G25" s="57"/>
    </row>
    <row r="26" spans="1:7" ht="16.5">
      <c r="A26" s="57" t="s">
        <v>48</v>
      </c>
      <c r="B26" s="57"/>
      <c r="C26" s="79">
        <f>-119950.94-7536.56+75011.37</f>
        <v>-52476.130000000005</v>
      </c>
      <c r="D26" s="78"/>
      <c r="E26" s="57">
        <f>-3226+69320-71725</f>
        <v>-5631</v>
      </c>
      <c r="F26" s="57"/>
      <c r="G26" s="57"/>
    </row>
    <row r="27" spans="1:7" ht="16.5">
      <c r="A27" s="57"/>
      <c r="B27" s="57"/>
      <c r="C27" s="82"/>
      <c r="D27" s="78"/>
      <c r="E27" s="57"/>
      <c r="F27" s="57"/>
      <c r="G27" s="57"/>
    </row>
    <row r="28" spans="1:7" ht="16.5">
      <c r="A28" s="57" t="s">
        <v>80</v>
      </c>
      <c r="B28" s="57"/>
      <c r="C28" s="83">
        <f>+C24+C26</f>
        <v>5179866.990000001</v>
      </c>
      <c r="D28" s="78"/>
      <c r="E28" s="81">
        <f>+E24+E26</f>
        <v>3357967</v>
      </c>
      <c r="F28" s="57"/>
      <c r="G28" s="57"/>
    </row>
    <row r="29" spans="1:7" ht="16.5">
      <c r="A29" s="57" t="s">
        <v>79</v>
      </c>
      <c r="B29" s="57"/>
      <c r="C29" s="84"/>
      <c r="D29" s="78"/>
      <c r="E29" s="57"/>
      <c r="F29" s="57"/>
      <c r="G29" s="57"/>
    </row>
    <row r="30" spans="1:7" ht="16.5">
      <c r="A30" s="56" t="s">
        <v>81</v>
      </c>
      <c r="B30" s="57"/>
      <c r="C30" s="79"/>
      <c r="D30" s="78"/>
      <c r="E30" s="57"/>
      <c r="F30" s="57"/>
      <c r="G30" s="57"/>
    </row>
    <row r="31" spans="1:7" ht="16.5">
      <c r="A31" s="56"/>
      <c r="B31" s="57"/>
      <c r="C31" s="79"/>
      <c r="D31" s="78"/>
      <c r="E31" s="57"/>
      <c r="F31" s="57"/>
      <c r="G31" s="57"/>
    </row>
    <row r="32" spans="1:7" ht="16.5">
      <c r="A32" s="57" t="s">
        <v>49</v>
      </c>
      <c r="B32" s="57"/>
      <c r="C32" s="79">
        <v>78343</v>
      </c>
      <c r="D32" s="79"/>
      <c r="E32" s="89">
        <v>3900</v>
      </c>
      <c r="F32" s="57"/>
      <c r="G32" s="57"/>
    </row>
    <row r="33" spans="1:7" ht="16.5">
      <c r="A33" s="57" t="s">
        <v>84</v>
      </c>
      <c r="B33" s="57"/>
      <c r="C33" s="79">
        <f>-1296099+349500</f>
        <v>-946599</v>
      </c>
      <c r="D33" s="78"/>
      <c r="E33" s="57">
        <v>-649769</v>
      </c>
      <c r="F33" s="57"/>
      <c r="G33" s="57"/>
    </row>
    <row r="34" spans="1:7" ht="16.5">
      <c r="A34" s="57" t="s">
        <v>35</v>
      </c>
      <c r="B34" s="57"/>
      <c r="C34" s="79">
        <v>-3261885</v>
      </c>
      <c r="D34" s="78"/>
      <c r="E34" s="57">
        <v>-2586126</v>
      </c>
      <c r="F34" s="57"/>
      <c r="G34" s="57"/>
    </row>
    <row r="35" spans="1:7" ht="16.5">
      <c r="A35" s="57" t="s">
        <v>90</v>
      </c>
      <c r="B35" s="57"/>
      <c r="C35" s="79">
        <v>-45000</v>
      </c>
      <c r="D35" s="78"/>
      <c r="E35" s="57">
        <v>-72000</v>
      </c>
      <c r="F35" s="57"/>
      <c r="G35" s="57"/>
    </row>
    <row r="36" spans="1:7" ht="16.5">
      <c r="A36" s="57" t="s">
        <v>144</v>
      </c>
      <c r="B36" s="57"/>
      <c r="C36" s="79">
        <v>224000</v>
      </c>
      <c r="D36" s="79"/>
      <c r="E36" s="89">
        <v>0</v>
      </c>
      <c r="F36" s="57"/>
      <c r="G36" s="57"/>
    </row>
    <row r="37" spans="1:7" ht="16.5">
      <c r="A37" s="57"/>
      <c r="B37" s="57"/>
      <c r="C37" s="79"/>
      <c r="D37" s="78"/>
      <c r="E37" s="57"/>
      <c r="F37" s="57"/>
      <c r="G37" s="57"/>
    </row>
    <row r="38" spans="1:7" ht="16.5">
      <c r="A38" s="57" t="s">
        <v>9</v>
      </c>
      <c r="B38" s="57"/>
      <c r="C38" s="83">
        <f>SUM(C32:C37)</f>
        <v>-3951141</v>
      </c>
      <c r="D38" s="78"/>
      <c r="E38" s="81">
        <f>+E32+E33+E34+E35+E36</f>
        <v>-3303995</v>
      </c>
      <c r="F38" s="57"/>
      <c r="G38" s="57"/>
    </row>
    <row r="39" spans="1:7" ht="16.5">
      <c r="A39" s="57"/>
      <c r="B39" s="57"/>
      <c r="C39" s="79"/>
      <c r="D39" s="78"/>
      <c r="E39" s="57"/>
      <c r="F39" s="57"/>
      <c r="G39" s="57"/>
    </row>
    <row r="40" spans="1:7" ht="16.5">
      <c r="A40" s="56" t="s">
        <v>89</v>
      </c>
      <c r="B40" s="57"/>
      <c r="C40" s="79"/>
      <c r="D40" s="78"/>
      <c r="E40" s="57"/>
      <c r="F40" s="57"/>
      <c r="G40" s="57"/>
    </row>
    <row r="41" spans="1:7" ht="16.5">
      <c r="A41" s="56" t="s">
        <v>82</v>
      </c>
      <c r="B41" s="57"/>
      <c r="C41" s="79"/>
      <c r="D41" s="78"/>
      <c r="E41" s="57"/>
      <c r="F41" s="57"/>
      <c r="G41" s="57"/>
    </row>
    <row r="42" spans="1:7" ht="16.5">
      <c r="A42" s="57" t="s">
        <v>50</v>
      </c>
      <c r="B42" s="57"/>
      <c r="C42" s="79">
        <v>-10805</v>
      </c>
      <c r="D42" s="78"/>
      <c r="E42" s="57">
        <v>-25155</v>
      </c>
      <c r="F42" s="57"/>
      <c r="G42" s="57"/>
    </row>
    <row r="43" spans="1:7" ht="16.5">
      <c r="A43" s="57" t="s">
        <v>51</v>
      </c>
      <c r="B43" s="57"/>
      <c r="C43" s="79">
        <f>225146-349500</f>
        <v>-124354</v>
      </c>
      <c r="D43" s="78"/>
      <c r="E43" s="57">
        <f>187563-307636</f>
        <v>-120073</v>
      </c>
      <c r="F43" s="57"/>
      <c r="G43" s="57"/>
    </row>
    <row r="44" spans="1:7" ht="16.5">
      <c r="A44" s="57" t="s">
        <v>145</v>
      </c>
      <c r="B44" s="57"/>
      <c r="C44" s="79">
        <f>7243000+5402065</f>
        <v>12645065</v>
      </c>
      <c r="D44" s="79"/>
      <c r="E44" s="89">
        <v>0</v>
      </c>
      <c r="F44" s="57"/>
      <c r="G44" s="57"/>
    </row>
    <row r="45" spans="1:7" ht="16.5">
      <c r="A45" s="57"/>
      <c r="B45" s="57"/>
      <c r="C45" s="79"/>
      <c r="D45" s="78"/>
      <c r="E45" s="57"/>
      <c r="F45" s="57"/>
      <c r="G45" s="57"/>
    </row>
    <row r="46" spans="1:7" ht="16.5">
      <c r="A46" s="57" t="s">
        <v>85</v>
      </c>
      <c r="B46" s="57"/>
      <c r="C46" s="83">
        <f>SUM(C42:C45)</f>
        <v>12509906</v>
      </c>
      <c r="D46" s="78"/>
      <c r="E46" s="81">
        <f>SUM(E42:E45)</f>
        <v>-145228</v>
      </c>
      <c r="F46" s="57"/>
      <c r="G46" s="57"/>
    </row>
    <row r="47" spans="1:7" ht="16.5">
      <c r="A47" s="57"/>
      <c r="B47" s="57"/>
      <c r="C47" s="84"/>
      <c r="D47" s="78"/>
      <c r="E47" s="57"/>
      <c r="F47" s="57"/>
      <c r="G47" s="57"/>
    </row>
    <row r="48" spans="1:7" ht="30.75">
      <c r="A48" s="85" t="s">
        <v>182</v>
      </c>
      <c r="B48" s="57"/>
      <c r="C48" s="56">
        <f>+C28+C38+C46</f>
        <v>13738631.990000002</v>
      </c>
      <c r="D48" s="78"/>
      <c r="E48" s="57">
        <f>+E28+E38+E46</f>
        <v>-91256</v>
      </c>
      <c r="F48" s="57"/>
      <c r="G48" s="57"/>
    </row>
    <row r="49" spans="1:7" ht="16.5">
      <c r="A49" s="56" t="s">
        <v>82</v>
      </c>
      <c r="B49" s="57"/>
      <c r="C49" s="79"/>
      <c r="D49" s="78"/>
      <c r="E49" s="57"/>
      <c r="F49" s="57"/>
      <c r="G49" s="57"/>
    </row>
    <row r="50" spans="1:7" ht="30.75">
      <c r="A50" s="86" t="s">
        <v>116</v>
      </c>
      <c r="B50" s="57"/>
      <c r="C50" s="79">
        <v>2194462</v>
      </c>
      <c r="D50" s="78"/>
      <c r="E50" s="57">
        <v>972205</v>
      </c>
      <c r="F50" s="57"/>
      <c r="G50" s="57"/>
    </row>
    <row r="51" spans="1:7" ht="16.5">
      <c r="A51" s="57"/>
      <c r="B51" s="57"/>
      <c r="C51" s="79"/>
      <c r="D51" s="78"/>
      <c r="E51" s="57"/>
      <c r="F51" s="57"/>
      <c r="G51" s="57"/>
    </row>
    <row r="52" spans="1:7" ht="17.25" thickBot="1">
      <c r="A52" s="86" t="s">
        <v>115</v>
      </c>
      <c r="B52" s="57"/>
      <c r="C52" s="87">
        <f>+C48+C50</f>
        <v>15933093.990000002</v>
      </c>
      <c r="D52" s="78"/>
      <c r="E52" s="88">
        <f>+E48+E50</f>
        <v>880949</v>
      </c>
      <c r="F52" s="57"/>
      <c r="G52" s="57"/>
    </row>
    <row r="53" spans="1:7" ht="17.25" thickTop="1">
      <c r="A53" s="56"/>
      <c r="B53" s="57"/>
      <c r="C53" s="84"/>
      <c r="D53" s="78"/>
      <c r="E53" s="57"/>
      <c r="F53" s="57"/>
      <c r="G53" s="57"/>
    </row>
    <row r="54" spans="1:7" ht="16.5">
      <c r="A54" s="57"/>
      <c r="B54" s="57"/>
      <c r="C54" s="89"/>
      <c r="D54" s="78"/>
      <c r="E54" s="57"/>
      <c r="F54" s="57"/>
      <c r="G54" s="57"/>
    </row>
    <row r="55" spans="1:7" ht="16.5">
      <c r="A55" s="57"/>
      <c r="B55" s="57"/>
      <c r="C55" s="89"/>
      <c r="D55" s="78"/>
      <c r="E55" s="57"/>
      <c r="F55" s="57"/>
      <c r="G55" s="57"/>
    </row>
    <row r="56" spans="1:7" ht="16.5">
      <c r="A56" s="69" t="s">
        <v>183</v>
      </c>
      <c r="B56" s="57"/>
      <c r="C56" s="76"/>
      <c r="D56" s="78"/>
      <c r="E56" s="57"/>
      <c r="F56" s="57"/>
      <c r="G56" s="57"/>
    </row>
    <row r="57" spans="1:7" ht="16.5">
      <c r="A57" s="69" t="s">
        <v>109</v>
      </c>
      <c r="B57" s="57"/>
      <c r="C57" s="76"/>
      <c r="D57" s="78"/>
      <c r="E57" s="57"/>
      <c r="F57" s="57"/>
      <c r="G57" s="57"/>
    </row>
    <row r="58" spans="1:7" ht="16.5">
      <c r="A58" s="90"/>
      <c r="B58" s="57"/>
      <c r="C58" s="57"/>
      <c r="D58" s="76"/>
      <c r="E58" s="57"/>
      <c r="F58" s="57"/>
      <c r="G58" s="57"/>
    </row>
    <row r="59" spans="1:7" ht="16.5">
      <c r="A59" s="90"/>
      <c r="B59" s="57"/>
      <c r="C59" s="57"/>
      <c r="D59" s="76"/>
      <c r="E59" s="57"/>
      <c r="F59" s="57"/>
      <c r="G59" s="57"/>
    </row>
    <row r="60" spans="1:7" ht="16.5">
      <c r="A60" s="90"/>
      <c r="B60" s="57"/>
      <c r="C60" s="57"/>
      <c r="D60" s="76"/>
      <c r="E60" s="57"/>
      <c r="F60" s="57"/>
      <c r="G60" s="57"/>
    </row>
    <row r="61" spans="1:7" ht="16.5">
      <c r="A61" s="90"/>
      <c r="B61" s="57"/>
      <c r="C61" s="57"/>
      <c r="D61" s="76"/>
      <c r="E61" s="57"/>
      <c r="F61" s="57"/>
      <c r="G61" s="57"/>
    </row>
  </sheetData>
  <printOptions horizontalCentered="1"/>
  <pageMargins left="0.5" right="0.5" top="1" bottom="1" header="0.5" footer="0.5"/>
  <pageSetup fitToHeight="1" fitToWidth="1" horizontalDpi="300" verticalDpi="300" orientation="portrait" paperSize="9" scale="73" r:id="rId2"/>
  <drawing r:id="rId1"/>
</worksheet>
</file>

<file path=xl/worksheets/sheet6.xml><?xml version="1.0" encoding="utf-8"?>
<worksheet xmlns="http://schemas.openxmlformats.org/spreadsheetml/2006/main" xmlns:r="http://schemas.openxmlformats.org/officeDocument/2006/relationships">
  <dimension ref="A1:O187"/>
  <sheetViews>
    <sheetView zoomScale="75" zoomScaleNormal="75" zoomScaleSheetLayoutView="100" workbookViewId="0" topLeftCell="A1">
      <selection activeCell="I5" sqref="I5"/>
    </sheetView>
  </sheetViews>
  <sheetFormatPr defaultColWidth="9.00390625" defaultRowHeight="15.75"/>
  <cols>
    <col min="1" max="1" width="3.875" style="50" customWidth="1"/>
    <col min="2" max="2" width="9.00390625" style="6" customWidth="1"/>
    <col min="3" max="3" width="17.50390625" style="6" customWidth="1"/>
    <col min="4" max="5" width="10.25390625" style="6" customWidth="1"/>
    <col min="6" max="6" width="9.25390625" style="6" bestFit="1" customWidth="1"/>
    <col min="7" max="7" width="11.875" style="6" customWidth="1"/>
    <col min="8" max="8" width="11.00390625" style="6" customWidth="1"/>
    <col min="9" max="9" width="12.75390625" style="6" customWidth="1"/>
    <col min="10" max="10" width="9.875" style="6" customWidth="1"/>
    <col min="11" max="11" width="11.50390625" style="6" customWidth="1"/>
    <col min="12" max="12" width="9.00390625" style="6" customWidth="1"/>
    <col min="13" max="13" width="9.25390625" style="6" bestFit="1" customWidth="1"/>
    <col min="14" max="16384" width="9.00390625" style="6" customWidth="1"/>
  </cols>
  <sheetData>
    <row r="1" ht="18.75">
      <c r="A1" s="7" t="s">
        <v>31</v>
      </c>
    </row>
    <row r="2" ht="15.75">
      <c r="A2" s="8" t="s">
        <v>32</v>
      </c>
    </row>
    <row r="4" spans="1:15" ht="16.5">
      <c r="A4" s="12" t="s">
        <v>178</v>
      </c>
      <c r="C4" s="9"/>
      <c r="D4" s="9"/>
      <c r="E4" s="9"/>
      <c r="F4" s="9"/>
      <c r="G4" s="9"/>
      <c r="H4" s="9"/>
      <c r="I4" s="10"/>
      <c r="J4" s="9"/>
      <c r="K4" s="10"/>
      <c r="L4" s="9"/>
      <c r="M4" s="10"/>
      <c r="N4" s="9"/>
      <c r="O4" s="10"/>
    </row>
    <row r="5" spans="1:15" ht="16.5">
      <c r="A5" s="15"/>
      <c r="B5" s="9"/>
      <c r="C5" s="9"/>
      <c r="D5" s="9"/>
      <c r="E5" s="9"/>
      <c r="F5" s="9"/>
      <c r="G5" s="9"/>
      <c r="H5" s="9"/>
      <c r="I5" s="10"/>
      <c r="J5" s="9"/>
      <c r="K5" s="10"/>
      <c r="L5" s="9"/>
      <c r="M5" s="10"/>
      <c r="N5" s="9"/>
      <c r="O5" s="10"/>
    </row>
    <row r="6" spans="1:15" ht="16.5">
      <c r="A6" s="11">
        <v>1</v>
      </c>
      <c r="B6" s="12" t="s">
        <v>10</v>
      </c>
      <c r="C6" s="9"/>
      <c r="D6" s="9"/>
      <c r="E6" s="9"/>
      <c r="F6" s="9"/>
      <c r="G6" s="9"/>
      <c r="H6" s="9"/>
      <c r="I6" s="10"/>
      <c r="J6" s="9"/>
      <c r="K6" s="10"/>
      <c r="L6" s="9"/>
      <c r="M6" s="10"/>
      <c r="N6" s="9"/>
      <c r="O6" s="10"/>
    </row>
    <row r="7" spans="1:15" ht="16.5">
      <c r="A7" s="11"/>
      <c r="B7" s="12"/>
      <c r="C7" s="9"/>
      <c r="D7" s="9"/>
      <c r="E7" s="9"/>
      <c r="F7" s="9"/>
      <c r="G7" s="9"/>
      <c r="H7" s="9"/>
      <c r="I7" s="10"/>
      <c r="J7" s="9"/>
      <c r="K7" s="10"/>
      <c r="L7" s="9"/>
      <c r="M7" s="10"/>
      <c r="N7" s="9"/>
      <c r="O7" s="10"/>
    </row>
    <row r="8" spans="1:15" ht="16.5">
      <c r="A8" s="15"/>
      <c r="B8" s="9"/>
      <c r="C8" s="9"/>
      <c r="D8" s="9"/>
      <c r="E8" s="9"/>
      <c r="F8" s="9"/>
      <c r="G8" s="9"/>
      <c r="H8" s="9"/>
      <c r="I8" s="10"/>
      <c r="J8" s="9"/>
      <c r="K8" s="10"/>
      <c r="L8" s="9"/>
      <c r="M8" s="10"/>
      <c r="N8" s="9"/>
      <c r="O8" s="10"/>
    </row>
    <row r="9" spans="1:15" ht="16.5">
      <c r="A9" s="15"/>
      <c r="B9" s="9"/>
      <c r="C9" s="9"/>
      <c r="D9" s="9"/>
      <c r="E9" s="9"/>
      <c r="F9" s="9"/>
      <c r="G9" s="9"/>
      <c r="H9" s="9"/>
      <c r="I9" s="10"/>
      <c r="J9" s="9"/>
      <c r="K9" s="10"/>
      <c r="L9" s="9"/>
      <c r="M9" s="10"/>
      <c r="N9" s="9"/>
      <c r="O9" s="10"/>
    </row>
    <row r="10" spans="1:15" ht="16.5">
      <c r="A10" s="15"/>
      <c r="B10" s="13"/>
      <c r="C10" s="9"/>
      <c r="D10" s="9"/>
      <c r="E10" s="9"/>
      <c r="F10" s="9"/>
      <c r="G10" s="9"/>
      <c r="H10" s="9"/>
      <c r="I10" s="10"/>
      <c r="J10" s="9"/>
      <c r="K10" s="10"/>
      <c r="L10" s="9"/>
      <c r="M10" s="10"/>
      <c r="N10" s="9"/>
      <c r="O10" s="10"/>
    </row>
    <row r="11" spans="1:15" ht="16.5">
      <c r="A11" s="15"/>
      <c r="B11" s="9"/>
      <c r="C11" s="14"/>
      <c r="D11" s="9"/>
      <c r="E11" s="9"/>
      <c r="F11" s="9"/>
      <c r="G11" s="9"/>
      <c r="H11" s="9"/>
      <c r="I11" s="10"/>
      <c r="J11" s="9"/>
      <c r="K11" s="10"/>
      <c r="L11" s="9"/>
      <c r="M11" s="10"/>
      <c r="N11" s="9"/>
      <c r="O11" s="10"/>
    </row>
    <row r="12" spans="1:15" ht="16.5">
      <c r="A12" s="15"/>
      <c r="B12" s="9"/>
      <c r="C12" s="9"/>
      <c r="D12" s="9"/>
      <c r="E12" s="9"/>
      <c r="F12" s="9"/>
      <c r="G12" s="9"/>
      <c r="H12" s="9"/>
      <c r="I12" s="10"/>
      <c r="J12" s="9"/>
      <c r="K12" s="10"/>
      <c r="L12" s="9"/>
      <c r="M12" s="10"/>
      <c r="N12" s="9"/>
      <c r="O12" s="10"/>
    </row>
    <row r="13" spans="1:15" ht="16.5">
      <c r="A13" s="15"/>
      <c r="B13" s="9"/>
      <c r="C13" s="9"/>
      <c r="D13" s="9"/>
      <c r="E13" s="9"/>
      <c r="F13" s="9"/>
      <c r="G13" s="9"/>
      <c r="H13" s="9"/>
      <c r="I13" s="10"/>
      <c r="J13" s="9"/>
      <c r="K13" s="10"/>
      <c r="L13" s="9"/>
      <c r="M13" s="10"/>
      <c r="N13" s="9"/>
      <c r="O13" s="10"/>
    </row>
    <row r="14" spans="1:15" ht="16.5">
      <c r="A14" s="15"/>
      <c r="B14" s="9"/>
      <c r="C14" s="9"/>
      <c r="D14" s="9"/>
      <c r="E14" s="9"/>
      <c r="F14" s="9"/>
      <c r="G14" s="9"/>
      <c r="H14" s="9"/>
      <c r="I14" s="10"/>
      <c r="J14" s="9"/>
      <c r="K14" s="10"/>
      <c r="L14" s="9"/>
      <c r="M14" s="10"/>
      <c r="N14" s="9"/>
      <c r="O14" s="10"/>
    </row>
    <row r="15" spans="1:15" ht="16.5">
      <c r="A15" s="15"/>
      <c r="B15" s="9"/>
      <c r="C15" s="9"/>
      <c r="D15" s="9"/>
      <c r="E15" s="9"/>
      <c r="F15" s="9"/>
      <c r="G15" s="9"/>
      <c r="H15" s="9"/>
      <c r="I15" s="10"/>
      <c r="J15" s="9"/>
      <c r="K15" s="10"/>
      <c r="L15" s="9"/>
      <c r="M15" s="10"/>
      <c r="N15" s="9"/>
      <c r="O15" s="10"/>
    </row>
    <row r="16" spans="1:15" ht="16.5">
      <c r="A16" s="15"/>
      <c r="B16" s="9"/>
      <c r="C16" s="9"/>
      <c r="D16" s="9"/>
      <c r="E16" s="9"/>
      <c r="F16" s="9"/>
      <c r="G16" s="9"/>
      <c r="H16" s="9"/>
      <c r="I16" s="10"/>
      <c r="J16" s="9"/>
      <c r="K16" s="10"/>
      <c r="L16" s="9"/>
      <c r="M16" s="10"/>
      <c r="N16" s="9"/>
      <c r="O16" s="10"/>
    </row>
    <row r="17" spans="1:15" ht="16.5">
      <c r="A17" s="15"/>
      <c r="B17" s="9"/>
      <c r="C17" s="9"/>
      <c r="D17" s="9"/>
      <c r="E17" s="9"/>
      <c r="F17" s="9"/>
      <c r="G17" s="9"/>
      <c r="H17" s="9"/>
      <c r="I17" s="10"/>
      <c r="J17" s="9"/>
      <c r="K17" s="10"/>
      <c r="L17" s="9"/>
      <c r="M17" s="10"/>
      <c r="N17" s="9"/>
      <c r="O17" s="10"/>
    </row>
    <row r="18" spans="1:15" ht="16.5">
      <c r="A18" s="15"/>
      <c r="B18" s="9"/>
      <c r="C18" s="9"/>
      <c r="D18" s="9"/>
      <c r="E18" s="9"/>
      <c r="F18" s="9"/>
      <c r="G18" s="9"/>
      <c r="H18" s="9"/>
      <c r="I18" s="10"/>
      <c r="J18" s="9"/>
      <c r="K18" s="10"/>
      <c r="L18" s="9"/>
      <c r="M18" s="10"/>
      <c r="N18" s="9"/>
      <c r="O18" s="10"/>
    </row>
    <row r="19" spans="1:15" ht="16.5">
      <c r="A19" s="15"/>
      <c r="B19" s="9"/>
      <c r="C19" s="9"/>
      <c r="D19" s="9"/>
      <c r="E19" s="9"/>
      <c r="F19" s="9"/>
      <c r="G19" s="9"/>
      <c r="H19" s="9"/>
      <c r="I19" s="10"/>
      <c r="J19" s="9"/>
      <c r="K19" s="10"/>
      <c r="L19" s="9"/>
      <c r="M19" s="10"/>
      <c r="N19" s="9"/>
      <c r="O19" s="10"/>
    </row>
    <row r="20" spans="1:15" ht="16.5">
      <c r="A20" s="15"/>
      <c r="B20" s="9"/>
      <c r="C20" s="9"/>
      <c r="D20" s="9"/>
      <c r="E20" s="9"/>
      <c r="F20" s="9"/>
      <c r="G20" s="9"/>
      <c r="H20" s="9"/>
      <c r="I20" s="10"/>
      <c r="J20" s="9"/>
      <c r="K20" s="10"/>
      <c r="L20" s="9"/>
      <c r="M20" s="10"/>
      <c r="N20" s="9"/>
      <c r="O20" s="10"/>
    </row>
    <row r="21" spans="1:15" ht="16.5">
      <c r="A21" s="15"/>
      <c r="B21" s="9"/>
      <c r="C21" s="9"/>
      <c r="D21" s="9"/>
      <c r="E21" s="9"/>
      <c r="F21" s="9"/>
      <c r="G21" s="9"/>
      <c r="H21" s="9"/>
      <c r="I21" s="10"/>
      <c r="J21" s="9"/>
      <c r="K21" s="10"/>
      <c r="L21" s="9"/>
      <c r="M21" s="10"/>
      <c r="N21" s="9"/>
      <c r="O21" s="10"/>
    </row>
    <row r="22" spans="1:15" ht="16.5">
      <c r="A22" s="15"/>
      <c r="B22" s="9"/>
      <c r="C22" s="9"/>
      <c r="D22" s="9"/>
      <c r="E22" s="9"/>
      <c r="F22" s="9"/>
      <c r="G22" s="9"/>
      <c r="H22" s="9"/>
      <c r="I22" s="10"/>
      <c r="J22" s="9"/>
      <c r="K22" s="10"/>
      <c r="L22" s="9"/>
      <c r="M22" s="10"/>
      <c r="N22" s="9"/>
      <c r="O22" s="10"/>
    </row>
    <row r="23" spans="1:15" ht="16.5">
      <c r="A23" s="15"/>
      <c r="B23" s="9"/>
      <c r="C23" s="9"/>
      <c r="D23" s="9"/>
      <c r="E23" s="9"/>
      <c r="F23" s="9"/>
      <c r="G23" s="9"/>
      <c r="H23" s="9"/>
      <c r="I23" s="10"/>
      <c r="J23" s="9"/>
      <c r="K23" s="10"/>
      <c r="L23" s="9"/>
      <c r="M23" s="10"/>
      <c r="N23" s="9"/>
      <c r="O23" s="10"/>
    </row>
    <row r="24" spans="1:15" ht="16.5">
      <c r="A24" s="15"/>
      <c r="B24" s="9"/>
      <c r="C24" s="9"/>
      <c r="D24" s="9"/>
      <c r="E24" s="9"/>
      <c r="F24" s="9"/>
      <c r="G24" s="9"/>
      <c r="H24" s="9"/>
      <c r="I24" s="10"/>
      <c r="J24" s="9"/>
      <c r="K24" s="10"/>
      <c r="L24" s="9"/>
      <c r="M24" s="10"/>
      <c r="N24" s="9"/>
      <c r="O24" s="10"/>
    </row>
    <row r="25" spans="1:15" ht="16.5">
      <c r="A25" s="15"/>
      <c r="B25" s="9"/>
      <c r="C25" s="9"/>
      <c r="D25" s="9"/>
      <c r="E25" s="9"/>
      <c r="F25" s="9"/>
      <c r="G25" s="9"/>
      <c r="H25" s="9"/>
      <c r="I25" s="10"/>
      <c r="J25" s="9"/>
      <c r="K25" s="10"/>
      <c r="L25" s="9"/>
      <c r="M25" s="10"/>
      <c r="N25" s="9"/>
      <c r="O25" s="10"/>
    </row>
    <row r="26" spans="1:15" ht="16.5">
      <c r="A26" s="15"/>
      <c r="B26" s="9"/>
      <c r="C26" s="9"/>
      <c r="D26" s="9"/>
      <c r="E26" s="9"/>
      <c r="F26" s="9"/>
      <c r="G26" s="9"/>
      <c r="H26" s="9"/>
      <c r="I26" s="10"/>
      <c r="J26" s="9"/>
      <c r="K26" s="10"/>
      <c r="L26" s="9"/>
      <c r="M26" s="10"/>
      <c r="N26" s="9"/>
      <c r="O26" s="10"/>
    </row>
    <row r="27" spans="1:15" ht="16.5">
      <c r="A27" s="15"/>
      <c r="B27" s="9"/>
      <c r="C27" s="9"/>
      <c r="D27" s="9"/>
      <c r="E27" s="9"/>
      <c r="F27" s="9"/>
      <c r="G27" s="9"/>
      <c r="H27" s="9"/>
      <c r="I27" s="10"/>
      <c r="J27" s="9"/>
      <c r="K27" s="10"/>
      <c r="L27" s="9"/>
      <c r="M27" s="10"/>
      <c r="N27" s="9"/>
      <c r="O27" s="10"/>
    </row>
    <row r="28" spans="1:15" ht="16.5">
      <c r="A28" s="15"/>
      <c r="B28" s="9"/>
      <c r="C28" s="9"/>
      <c r="D28" s="9"/>
      <c r="E28" s="9"/>
      <c r="F28" s="9"/>
      <c r="G28" s="9"/>
      <c r="H28" s="9"/>
      <c r="I28" s="10"/>
      <c r="J28" s="9"/>
      <c r="K28" s="10"/>
      <c r="L28" s="9"/>
      <c r="M28" s="10"/>
      <c r="N28" s="9"/>
      <c r="O28" s="10"/>
    </row>
    <row r="29" spans="1:15" ht="16.5">
      <c r="A29" s="15"/>
      <c r="B29" s="9"/>
      <c r="C29" s="9"/>
      <c r="D29" s="9"/>
      <c r="E29" s="9"/>
      <c r="F29" s="9"/>
      <c r="G29" s="9"/>
      <c r="H29" s="9"/>
      <c r="I29" s="10"/>
      <c r="J29" s="9"/>
      <c r="K29" s="10"/>
      <c r="L29" s="9"/>
      <c r="M29" s="10"/>
      <c r="N29" s="9"/>
      <c r="O29" s="10"/>
    </row>
    <row r="30" spans="1:15" ht="16.5">
      <c r="A30" s="15"/>
      <c r="B30" s="9"/>
      <c r="C30" s="9"/>
      <c r="D30" s="9"/>
      <c r="E30" s="9"/>
      <c r="F30" s="9"/>
      <c r="G30" s="9"/>
      <c r="H30" s="9"/>
      <c r="I30" s="10"/>
      <c r="J30" s="9"/>
      <c r="K30" s="10"/>
      <c r="L30" s="9"/>
      <c r="M30" s="10"/>
      <c r="N30" s="9"/>
      <c r="O30" s="10"/>
    </row>
    <row r="31" spans="1:15" ht="16.5">
      <c r="A31" s="15"/>
      <c r="B31" s="9"/>
      <c r="C31" s="9"/>
      <c r="D31" s="9"/>
      <c r="E31" s="9"/>
      <c r="F31" s="9"/>
      <c r="G31" s="9"/>
      <c r="H31" s="9"/>
      <c r="I31" s="10"/>
      <c r="J31" s="9"/>
      <c r="K31" s="10"/>
      <c r="L31" s="9"/>
      <c r="M31" s="10"/>
      <c r="N31" s="9"/>
      <c r="O31" s="10"/>
    </row>
    <row r="32" spans="1:15" ht="16.5">
      <c r="A32" s="15"/>
      <c r="B32" s="9"/>
      <c r="C32" s="9"/>
      <c r="D32" s="9"/>
      <c r="E32" s="9"/>
      <c r="F32" s="9"/>
      <c r="G32" s="9"/>
      <c r="H32" s="9"/>
      <c r="I32" s="10"/>
      <c r="J32" s="9"/>
      <c r="K32" s="10"/>
      <c r="L32" s="9"/>
      <c r="M32" s="10"/>
      <c r="N32" s="9"/>
      <c r="O32" s="10"/>
    </row>
    <row r="33" spans="1:15" ht="16.5">
      <c r="A33" s="15"/>
      <c r="B33" s="9"/>
      <c r="C33" s="9"/>
      <c r="D33" s="9"/>
      <c r="E33" s="9"/>
      <c r="F33" s="9"/>
      <c r="G33" s="9"/>
      <c r="H33" s="9"/>
      <c r="I33" s="10"/>
      <c r="J33" s="9"/>
      <c r="K33" s="10"/>
      <c r="L33" s="9"/>
      <c r="M33" s="10"/>
      <c r="N33" s="9"/>
      <c r="O33" s="10"/>
    </row>
    <row r="34" spans="1:15" ht="16.5">
      <c r="A34" s="15"/>
      <c r="B34" s="9"/>
      <c r="C34" s="9"/>
      <c r="D34" s="9"/>
      <c r="E34" s="9"/>
      <c r="F34" s="9"/>
      <c r="G34" s="9"/>
      <c r="H34" s="9"/>
      <c r="I34" s="10"/>
      <c r="J34" s="9"/>
      <c r="K34" s="10"/>
      <c r="L34" s="9"/>
      <c r="M34" s="10"/>
      <c r="N34" s="9"/>
      <c r="O34" s="10"/>
    </row>
    <row r="35" spans="1:15" ht="16.5">
      <c r="A35" s="15"/>
      <c r="B35" s="9"/>
      <c r="C35" s="9"/>
      <c r="D35" s="9"/>
      <c r="E35" s="9"/>
      <c r="F35" s="9"/>
      <c r="H35" s="179">
        <v>2003</v>
      </c>
      <c r="I35" s="37"/>
      <c r="J35" s="180">
        <v>2002</v>
      </c>
      <c r="K35" s="10"/>
      <c r="L35" s="9"/>
      <c r="M35" s="10"/>
      <c r="N35" s="9"/>
      <c r="O35" s="10"/>
    </row>
    <row r="36" spans="1:15" ht="16.5">
      <c r="A36" s="15"/>
      <c r="B36" s="9"/>
      <c r="C36" s="9"/>
      <c r="D36" s="9"/>
      <c r="E36" s="9"/>
      <c r="F36" s="9"/>
      <c r="H36" s="61" t="s">
        <v>1</v>
      </c>
      <c r="I36" s="37"/>
      <c r="J36" s="37" t="s">
        <v>1</v>
      </c>
      <c r="K36" s="10"/>
      <c r="L36" s="9"/>
      <c r="M36" s="10"/>
      <c r="N36" s="9"/>
      <c r="O36" s="10"/>
    </row>
    <row r="37" spans="1:15" ht="16.5">
      <c r="A37" s="15"/>
      <c r="B37" s="16" t="s">
        <v>130</v>
      </c>
      <c r="C37" s="9"/>
      <c r="D37" s="9"/>
      <c r="E37" s="9"/>
      <c r="F37" s="9"/>
      <c r="H37" s="16"/>
      <c r="I37" s="9"/>
      <c r="J37" s="10"/>
      <c r="K37" s="10"/>
      <c r="L37" s="9"/>
      <c r="M37" s="10"/>
      <c r="N37" s="9"/>
      <c r="O37" s="10"/>
    </row>
    <row r="38" spans="1:15" ht="16.5">
      <c r="A38" s="15"/>
      <c r="B38" s="9" t="s">
        <v>131</v>
      </c>
      <c r="C38" s="9"/>
      <c r="D38" s="9"/>
      <c r="E38" s="9"/>
      <c r="F38" s="9"/>
      <c r="H38" s="16">
        <v>16966990</v>
      </c>
      <c r="I38" s="9"/>
      <c r="J38" s="37">
        <v>13819463</v>
      </c>
      <c r="K38" s="10"/>
      <c r="L38" s="9"/>
      <c r="M38" s="10"/>
      <c r="N38" s="9"/>
      <c r="O38" s="10"/>
    </row>
    <row r="39" spans="1:15" ht="16.5">
      <c r="A39" s="15"/>
      <c r="B39" s="9"/>
      <c r="C39" s="9"/>
      <c r="D39" s="9"/>
      <c r="E39" s="9"/>
      <c r="F39" s="9"/>
      <c r="H39" s="16"/>
      <c r="I39" s="9"/>
      <c r="J39" s="37"/>
      <c r="K39" s="10"/>
      <c r="L39" s="9"/>
      <c r="M39" s="10"/>
      <c r="N39" s="9"/>
      <c r="O39" s="10"/>
    </row>
    <row r="40" spans="1:15" ht="16.5">
      <c r="A40" s="15"/>
      <c r="B40" s="9" t="s">
        <v>132</v>
      </c>
      <c r="C40" s="9"/>
      <c r="D40" s="9"/>
      <c r="E40" s="9"/>
      <c r="F40" s="9"/>
      <c r="H40" s="113">
        <v>128000</v>
      </c>
      <c r="I40" s="9"/>
      <c r="J40" s="137">
        <v>32040</v>
      </c>
      <c r="K40" s="10"/>
      <c r="L40" s="9"/>
      <c r="M40" s="10"/>
      <c r="N40" s="9"/>
      <c r="O40" s="10"/>
    </row>
    <row r="41" spans="1:15" ht="16.5">
      <c r="A41" s="15"/>
      <c r="B41" s="9" t="s">
        <v>133</v>
      </c>
      <c r="C41" s="9"/>
      <c r="D41" s="9"/>
      <c r="E41" s="9"/>
      <c r="F41" s="9"/>
      <c r="H41" s="114">
        <v>-155217</v>
      </c>
      <c r="I41" s="9"/>
      <c r="J41" s="138">
        <v>-134070</v>
      </c>
      <c r="K41" s="10"/>
      <c r="L41" s="9"/>
      <c r="M41" s="10"/>
      <c r="N41" s="9"/>
      <c r="O41" s="10"/>
    </row>
    <row r="42" spans="1:15" ht="16.5">
      <c r="A42" s="15"/>
      <c r="B42" s="9"/>
      <c r="C42" s="9"/>
      <c r="D42" s="9"/>
      <c r="E42" s="9"/>
      <c r="F42" s="9"/>
      <c r="H42" s="115">
        <f>+H40+H41</f>
        <v>-27217</v>
      </c>
      <c r="I42" s="9"/>
      <c r="J42" s="106">
        <f>+J40+J41</f>
        <v>-102030</v>
      </c>
      <c r="K42" s="10"/>
      <c r="L42" s="9"/>
      <c r="M42" s="10"/>
      <c r="N42" s="9"/>
      <c r="O42" s="10"/>
    </row>
    <row r="43" spans="1:15" ht="17.25" thickBot="1">
      <c r="A43" s="15"/>
      <c r="B43" s="9" t="s">
        <v>134</v>
      </c>
      <c r="C43" s="9"/>
      <c r="D43" s="9"/>
      <c r="E43" s="9"/>
      <c r="F43" s="9"/>
      <c r="H43" s="116">
        <f>+H38+H42</f>
        <v>16939773</v>
      </c>
      <c r="I43" s="9"/>
      <c r="J43" s="108">
        <f>+J38+J42</f>
        <v>13717433</v>
      </c>
      <c r="K43" s="10"/>
      <c r="L43" s="9"/>
      <c r="M43" s="10"/>
      <c r="N43" s="9"/>
      <c r="O43" s="10"/>
    </row>
    <row r="44" spans="1:15" ht="16.5">
      <c r="A44" s="15"/>
      <c r="B44" s="9"/>
      <c r="C44" s="9"/>
      <c r="D44" s="9"/>
      <c r="E44" s="9"/>
      <c r="F44" s="9"/>
      <c r="H44" s="16"/>
      <c r="I44" s="9"/>
      <c r="J44" s="10"/>
      <c r="K44" s="10"/>
      <c r="L44" s="9"/>
      <c r="M44" s="10"/>
      <c r="N44" s="9"/>
      <c r="O44" s="10"/>
    </row>
    <row r="45" spans="1:15" ht="16.5">
      <c r="A45" s="15"/>
      <c r="B45" s="9"/>
      <c r="C45" s="9"/>
      <c r="D45" s="9"/>
      <c r="E45" s="9"/>
      <c r="F45" s="9"/>
      <c r="H45" s="16"/>
      <c r="I45" s="9"/>
      <c r="J45" s="10"/>
      <c r="K45" s="10"/>
      <c r="L45" s="9"/>
      <c r="M45" s="10"/>
      <c r="N45" s="9"/>
      <c r="O45" s="10"/>
    </row>
    <row r="46" spans="1:15" ht="16.5">
      <c r="A46" s="15"/>
      <c r="B46" s="9"/>
      <c r="C46" s="9"/>
      <c r="D46" s="9"/>
      <c r="E46" s="9"/>
      <c r="F46" s="9"/>
      <c r="G46" s="195" t="s">
        <v>138</v>
      </c>
      <c r="H46" s="195"/>
      <c r="I46" s="195" t="s">
        <v>141</v>
      </c>
      <c r="J46" s="195"/>
      <c r="K46" s="10"/>
      <c r="L46" s="9"/>
      <c r="M46" s="10"/>
      <c r="N46" s="9"/>
      <c r="O46" s="10"/>
    </row>
    <row r="47" spans="1:15" ht="16.5">
      <c r="A47" s="15"/>
      <c r="B47" s="9"/>
      <c r="C47" s="9"/>
      <c r="D47" s="9"/>
      <c r="E47" s="9"/>
      <c r="F47" s="9"/>
      <c r="G47" s="61" t="s">
        <v>139</v>
      </c>
      <c r="H47" s="37" t="s">
        <v>140</v>
      </c>
      <c r="I47" s="61" t="s">
        <v>139</v>
      </c>
      <c r="J47" s="37" t="s">
        <v>140</v>
      </c>
      <c r="K47" s="10"/>
      <c r="L47" s="9"/>
      <c r="M47" s="10"/>
      <c r="N47" s="9"/>
      <c r="O47" s="10"/>
    </row>
    <row r="48" spans="1:15" ht="16.5">
      <c r="A48" s="15"/>
      <c r="B48" s="9"/>
      <c r="C48" s="9"/>
      <c r="D48" s="9"/>
      <c r="E48" s="9"/>
      <c r="F48" s="9"/>
      <c r="G48" s="61" t="s">
        <v>1</v>
      </c>
      <c r="H48" s="37" t="s">
        <v>1</v>
      </c>
      <c r="I48" s="61" t="s">
        <v>1</v>
      </c>
      <c r="J48" s="37" t="s">
        <v>1</v>
      </c>
      <c r="K48" s="10"/>
      <c r="L48" s="9"/>
      <c r="M48" s="10"/>
      <c r="N48" s="9"/>
      <c r="O48" s="10"/>
    </row>
    <row r="49" spans="1:15" ht="16.5">
      <c r="A49" s="15"/>
      <c r="B49" s="16" t="s">
        <v>135</v>
      </c>
      <c r="C49" s="9"/>
      <c r="D49" s="9"/>
      <c r="E49" s="9"/>
      <c r="F49" s="9"/>
      <c r="G49" s="16"/>
      <c r="H49" s="9"/>
      <c r="I49" s="61"/>
      <c r="J49" s="9"/>
      <c r="K49" s="10"/>
      <c r="L49" s="9"/>
      <c r="M49" s="10"/>
      <c r="N49" s="9"/>
      <c r="O49" s="10"/>
    </row>
    <row r="50" spans="1:15" ht="16.5">
      <c r="A50" s="15"/>
      <c r="B50" s="9" t="s">
        <v>136</v>
      </c>
      <c r="C50" s="9"/>
      <c r="D50" s="9"/>
      <c r="E50" s="9"/>
      <c r="F50" s="9"/>
      <c r="G50" s="16">
        <v>1288731</v>
      </c>
      <c r="H50" s="9">
        <v>1092829</v>
      </c>
      <c r="I50" s="61">
        <v>3894933</v>
      </c>
      <c r="J50" s="9">
        <v>2330887</v>
      </c>
      <c r="K50" s="10"/>
      <c r="L50" s="9"/>
      <c r="M50" s="10"/>
      <c r="N50" s="9"/>
      <c r="O50" s="10"/>
    </row>
    <row r="51" spans="1:15" ht="16.5">
      <c r="A51" s="15"/>
      <c r="B51" s="9"/>
      <c r="C51" s="9"/>
      <c r="D51" s="9"/>
      <c r="E51" s="9"/>
      <c r="F51" s="9"/>
      <c r="G51" s="16"/>
      <c r="H51" s="9"/>
      <c r="I51" s="61"/>
      <c r="J51" s="9"/>
      <c r="K51" s="10"/>
      <c r="L51" s="9"/>
      <c r="M51" s="10"/>
      <c r="N51" s="9"/>
      <c r="O51" s="10"/>
    </row>
    <row r="52" spans="1:15" ht="16.5">
      <c r="A52" s="15"/>
      <c r="B52" s="9" t="s">
        <v>132</v>
      </c>
      <c r="C52" s="9"/>
      <c r="D52" s="9"/>
      <c r="E52" s="9"/>
      <c r="F52" s="9"/>
      <c r="G52" s="117">
        <v>-27500</v>
      </c>
      <c r="H52" s="109">
        <v>23990</v>
      </c>
      <c r="I52" s="125">
        <v>-82500</v>
      </c>
      <c r="J52" s="110">
        <v>71970</v>
      </c>
      <c r="K52" s="10"/>
      <c r="L52" s="9"/>
      <c r="M52" s="10"/>
      <c r="N52" s="9"/>
      <c r="O52" s="10"/>
    </row>
    <row r="53" spans="1:15" ht="16.5">
      <c r="A53" s="15"/>
      <c r="B53" s="9" t="s">
        <v>133</v>
      </c>
      <c r="C53" s="9"/>
      <c r="D53" s="9"/>
      <c r="E53" s="9"/>
      <c r="F53" s="9"/>
      <c r="G53" s="118">
        <v>5696</v>
      </c>
      <c r="H53" s="111">
        <v>-5287</v>
      </c>
      <c r="I53" s="126">
        <v>17089</v>
      </c>
      <c r="J53" s="112">
        <v>-15860</v>
      </c>
      <c r="K53" s="10"/>
      <c r="L53" s="9"/>
      <c r="M53" s="10"/>
      <c r="N53" s="9"/>
      <c r="O53" s="10"/>
    </row>
    <row r="54" spans="1:15" ht="16.5">
      <c r="A54" s="15"/>
      <c r="B54" s="9"/>
      <c r="C54" s="9"/>
      <c r="D54" s="9"/>
      <c r="E54" s="9"/>
      <c r="F54" s="9"/>
      <c r="G54" s="16">
        <f>+G52+G53</f>
        <v>-21804</v>
      </c>
      <c r="H54" s="9">
        <f>+H52+H53</f>
        <v>18703</v>
      </c>
      <c r="I54" s="61">
        <f>+I52+I53</f>
        <v>-65411</v>
      </c>
      <c r="J54" s="37">
        <f>+J52+J53</f>
        <v>56110</v>
      </c>
      <c r="K54" s="10"/>
      <c r="L54" s="9"/>
      <c r="M54" s="10"/>
      <c r="N54" s="9"/>
      <c r="O54" s="10"/>
    </row>
    <row r="55" spans="1:15" ht="17.25" thickBot="1">
      <c r="A55" s="15"/>
      <c r="B55" s="9" t="s">
        <v>7</v>
      </c>
      <c r="C55" s="9"/>
      <c r="D55" s="9"/>
      <c r="E55" s="9"/>
      <c r="F55" s="9"/>
      <c r="G55" s="116">
        <f>+G50+G54</f>
        <v>1266927</v>
      </c>
      <c r="H55" s="107">
        <f>+H50+H54</f>
        <v>1111532</v>
      </c>
      <c r="I55" s="127">
        <f>+I50+I54</f>
        <v>3829522</v>
      </c>
      <c r="J55" s="108">
        <f>+J50+J54</f>
        <v>2386997</v>
      </c>
      <c r="K55" s="10"/>
      <c r="L55" s="9"/>
      <c r="M55" s="10"/>
      <c r="N55" s="9"/>
      <c r="O55" s="10"/>
    </row>
    <row r="56" spans="1:15" ht="16.5">
      <c r="A56" s="15"/>
      <c r="B56" s="9"/>
      <c r="C56" s="9"/>
      <c r="D56" s="9"/>
      <c r="E56" s="9"/>
      <c r="F56" s="9"/>
      <c r="G56" s="9"/>
      <c r="H56" s="9"/>
      <c r="I56" s="10"/>
      <c r="J56" s="9"/>
      <c r="K56" s="10"/>
      <c r="L56" s="9"/>
      <c r="M56" s="10"/>
      <c r="N56" s="9"/>
      <c r="O56" s="10"/>
    </row>
    <row r="57" spans="1:15" ht="16.5">
      <c r="A57" s="15"/>
      <c r="B57" s="9" t="s">
        <v>137</v>
      </c>
      <c r="C57" s="9"/>
      <c r="D57" s="9"/>
      <c r="E57" s="9"/>
      <c r="F57" s="9"/>
      <c r="G57" s="9"/>
      <c r="H57" s="9"/>
      <c r="I57" s="10"/>
      <c r="J57" s="9"/>
      <c r="K57" s="10"/>
      <c r="L57" s="9"/>
      <c r="M57" s="10"/>
      <c r="N57" s="9"/>
      <c r="O57" s="10"/>
    </row>
    <row r="58" spans="1:15" ht="16.5">
      <c r="A58" s="15"/>
      <c r="B58" s="9"/>
      <c r="C58" s="9"/>
      <c r="D58" s="9"/>
      <c r="E58" s="9"/>
      <c r="F58" s="9"/>
      <c r="G58" s="9"/>
      <c r="H58" s="9"/>
      <c r="I58" s="10"/>
      <c r="J58" s="9"/>
      <c r="K58" s="10"/>
      <c r="L58" s="9"/>
      <c r="M58" s="10"/>
      <c r="N58" s="9"/>
      <c r="O58" s="10"/>
    </row>
    <row r="59" spans="1:15" ht="30">
      <c r="A59" s="15"/>
      <c r="B59" s="9"/>
      <c r="C59" s="9"/>
      <c r="D59" s="9"/>
      <c r="E59" s="9"/>
      <c r="F59" s="9"/>
      <c r="G59" s="9"/>
      <c r="H59" s="191" t="s">
        <v>142</v>
      </c>
      <c r="I59" s="61" t="s">
        <v>123</v>
      </c>
      <c r="J59" s="61" t="s">
        <v>143</v>
      </c>
      <c r="K59" s="10"/>
      <c r="L59" s="9"/>
      <c r="M59" s="10"/>
      <c r="N59" s="9"/>
      <c r="O59" s="10"/>
    </row>
    <row r="60" spans="1:15" ht="16.5">
      <c r="A60" s="15"/>
      <c r="B60" s="9"/>
      <c r="C60" s="9"/>
      <c r="D60" s="9"/>
      <c r="E60" s="9"/>
      <c r="F60" s="9"/>
      <c r="G60" s="9"/>
      <c r="H60" s="61" t="s">
        <v>1</v>
      </c>
      <c r="I60" s="61" t="s">
        <v>1</v>
      </c>
      <c r="J60" s="61" t="s">
        <v>1</v>
      </c>
      <c r="K60" s="10"/>
      <c r="L60" s="9"/>
      <c r="M60" s="10"/>
      <c r="N60" s="9"/>
      <c r="O60" s="10"/>
    </row>
    <row r="61" spans="1:15" ht="16.5">
      <c r="A61" s="15"/>
      <c r="B61" s="9"/>
      <c r="C61" s="9"/>
      <c r="D61" s="9"/>
      <c r="E61" s="9"/>
      <c r="F61" s="9"/>
      <c r="G61" s="9"/>
      <c r="H61" s="9"/>
      <c r="I61" s="10"/>
      <c r="J61" s="9"/>
      <c r="K61" s="10"/>
      <c r="L61" s="9"/>
      <c r="M61" s="10"/>
      <c r="N61" s="9"/>
      <c r="O61" s="10"/>
    </row>
    <row r="62" spans="1:15" ht="16.5">
      <c r="A62" s="15"/>
      <c r="B62" s="9" t="s">
        <v>75</v>
      </c>
      <c r="C62" s="9"/>
      <c r="D62" s="9"/>
      <c r="E62" s="9"/>
      <c r="F62" s="9"/>
      <c r="G62" s="9"/>
      <c r="H62" s="9">
        <v>3947108</v>
      </c>
      <c r="I62" s="10">
        <v>155217</v>
      </c>
      <c r="J62" s="9">
        <f>+H62+I62</f>
        <v>4102325</v>
      </c>
      <c r="K62" s="10"/>
      <c r="L62" s="9"/>
      <c r="M62" s="10"/>
      <c r="N62" s="9"/>
      <c r="O62" s="10"/>
    </row>
    <row r="63" spans="1:15" ht="16.5">
      <c r="A63" s="15"/>
      <c r="B63" s="9" t="s">
        <v>179</v>
      </c>
      <c r="C63" s="9"/>
      <c r="D63" s="9"/>
      <c r="E63" s="9"/>
      <c r="F63" s="9"/>
      <c r="G63" s="9"/>
      <c r="H63" s="9">
        <v>27586</v>
      </c>
      <c r="I63" s="10">
        <v>-128000</v>
      </c>
      <c r="J63" s="9">
        <f>+H63+I63</f>
        <v>-100414</v>
      </c>
      <c r="K63" s="10"/>
      <c r="L63" s="9"/>
      <c r="M63" s="10"/>
      <c r="N63" s="9"/>
      <c r="O63" s="10"/>
    </row>
    <row r="64" spans="1:15" ht="16.5">
      <c r="A64" s="15"/>
      <c r="B64" s="9"/>
      <c r="C64" s="9"/>
      <c r="D64" s="9"/>
      <c r="E64" s="9"/>
      <c r="F64" s="9"/>
      <c r="G64" s="9"/>
      <c r="H64" s="9"/>
      <c r="I64" s="10"/>
      <c r="J64" s="9"/>
      <c r="K64" s="10"/>
      <c r="L64" s="9"/>
      <c r="M64" s="10"/>
      <c r="N64" s="9"/>
      <c r="O64" s="10"/>
    </row>
    <row r="65" spans="1:15" ht="16.5">
      <c r="A65" s="15"/>
      <c r="B65" s="9"/>
      <c r="C65" s="9"/>
      <c r="D65" s="9"/>
      <c r="E65" s="9"/>
      <c r="F65" s="9"/>
      <c r="G65" s="9"/>
      <c r="H65" s="9"/>
      <c r="I65" s="10"/>
      <c r="J65" s="9"/>
      <c r="K65" s="10"/>
      <c r="L65" s="9"/>
      <c r="M65" s="10"/>
      <c r="N65" s="9"/>
      <c r="O65" s="10"/>
    </row>
    <row r="66" spans="1:15" ht="16.5">
      <c r="A66" s="15">
        <v>2</v>
      </c>
      <c r="B66" s="16" t="s">
        <v>146</v>
      </c>
      <c r="C66" s="9"/>
      <c r="D66" s="9"/>
      <c r="E66" s="9"/>
      <c r="F66" s="9"/>
      <c r="G66" s="9"/>
      <c r="H66" s="9"/>
      <c r="I66" s="10"/>
      <c r="J66" s="9"/>
      <c r="K66" s="10"/>
      <c r="L66" s="9"/>
      <c r="M66" s="10"/>
      <c r="N66" s="9"/>
      <c r="O66" s="10"/>
    </row>
    <row r="67" spans="1:15" ht="16.5">
      <c r="A67" s="15"/>
      <c r="B67" s="16"/>
      <c r="C67" s="9"/>
      <c r="D67" s="9"/>
      <c r="E67" s="9"/>
      <c r="F67" s="9"/>
      <c r="G67" s="9"/>
      <c r="H67" s="9"/>
      <c r="I67" s="10"/>
      <c r="J67" s="9"/>
      <c r="K67" s="10"/>
      <c r="L67" s="9"/>
      <c r="M67" s="10"/>
      <c r="N67" s="9"/>
      <c r="O67" s="10"/>
    </row>
    <row r="68" spans="1:15" ht="15.75">
      <c r="A68" s="15"/>
      <c r="B68" s="9"/>
      <c r="C68" s="9"/>
      <c r="D68" s="9"/>
      <c r="E68" s="9"/>
      <c r="F68" s="9"/>
      <c r="G68" s="9"/>
      <c r="H68" s="9"/>
      <c r="I68" s="10"/>
      <c r="J68" s="9"/>
      <c r="K68" s="10"/>
      <c r="L68" s="9"/>
      <c r="M68" s="10"/>
      <c r="N68" s="9"/>
      <c r="O68" s="10"/>
    </row>
    <row r="69" spans="1:15" ht="15.75">
      <c r="A69" s="15"/>
      <c r="B69" s="9"/>
      <c r="C69" s="9"/>
      <c r="D69" s="9"/>
      <c r="E69" s="9"/>
      <c r="F69" s="9"/>
      <c r="G69" s="9"/>
      <c r="H69" s="9"/>
      <c r="I69" s="10"/>
      <c r="J69" s="9"/>
      <c r="K69" s="10"/>
      <c r="L69" s="9"/>
      <c r="M69" s="10"/>
      <c r="N69" s="9"/>
      <c r="O69" s="10"/>
    </row>
    <row r="70" spans="1:15" ht="16.5">
      <c r="A70" s="15"/>
      <c r="B70" s="9"/>
      <c r="C70" s="9"/>
      <c r="D70" s="9"/>
      <c r="E70" s="9"/>
      <c r="F70" s="9"/>
      <c r="G70" s="9"/>
      <c r="H70" s="9"/>
      <c r="I70" s="10"/>
      <c r="J70" s="9"/>
      <c r="K70" s="10"/>
      <c r="L70" s="9"/>
      <c r="M70" s="10"/>
      <c r="N70" s="9"/>
      <c r="O70" s="10"/>
    </row>
    <row r="71" spans="1:15" ht="16.5">
      <c r="A71" s="15">
        <v>3</v>
      </c>
      <c r="B71" s="17" t="s">
        <v>11</v>
      </c>
      <c r="C71" s="9"/>
      <c r="D71" s="9"/>
      <c r="E71" s="9"/>
      <c r="F71" s="9"/>
      <c r="G71" s="9"/>
      <c r="H71" s="9"/>
      <c r="I71" s="10"/>
      <c r="J71" s="9"/>
      <c r="K71" s="10"/>
      <c r="L71" s="9"/>
      <c r="M71" s="10"/>
      <c r="N71" s="9"/>
      <c r="O71" s="10"/>
    </row>
    <row r="72" spans="1:15" ht="16.5">
      <c r="A72" s="15"/>
      <c r="B72" s="17"/>
      <c r="C72" s="9"/>
      <c r="D72" s="9"/>
      <c r="E72" s="9"/>
      <c r="F72" s="9"/>
      <c r="G72" s="9"/>
      <c r="H72" s="9"/>
      <c r="I72" s="10"/>
      <c r="J72" s="9"/>
      <c r="K72" s="10"/>
      <c r="L72" s="9"/>
      <c r="M72" s="10"/>
      <c r="N72" s="9"/>
      <c r="O72" s="10"/>
    </row>
    <row r="73" spans="1:15" ht="15.75">
      <c r="A73" s="15"/>
      <c r="B73" s="9"/>
      <c r="C73" s="9"/>
      <c r="D73" s="9"/>
      <c r="E73" s="9"/>
      <c r="F73" s="9"/>
      <c r="G73" s="9"/>
      <c r="H73" s="9"/>
      <c r="I73" s="10"/>
      <c r="J73" s="9"/>
      <c r="K73" s="10"/>
      <c r="L73" s="9"/>
      <c r="M73" s="10"/>
      <c r="N73" s="9"/>
      <c r="O73" s="10"/>
    </row>
    <row r="74" spans="1:15" ht="15.75">
      <c r="A74" s="15"/>
      <c r="B74" s="9"/>
      <c r="C74" s="9"/>
      <c r="D74" s="9"/>
      <c r="E74" s="9"/>
      <c r="F74" s="9"/>
      <c r="G74" s="9"/>
      <c r="H74" s="9"/>
      <c r="I74" s="10"/>
      <c r="J74" s="9"/>
      <c r="K74" s="10"/>
      <c r="L74" s="9"/>
      <c r="M74" s="10"/>
      <c r="N74" s="9"/>
      <c r="O74" s="10"/>
    </row>
    <row r="75" spans="1:15" ht="16.5">
      <c r="A75" s="15"/>
      <c r="B75" s="9"/>
      <c r="C75" s="9"/>
      <c r="D75" s="9"/>
      <c r="E75" s="9"/>
      <c r="F75" s="9"/>
      <c r="G75" s="9"/>
      <c r="H75" s="9"/>
      <c r="I75" s="10"/>
      <c r="J75" s="9"/>
      <c r="K75" s="10"/>
      <c r="L75" s="9"/>
      <c r="M75" s="10"/>
      <c r="N75" s="9"/>
      <c r="O75" s="10"/>
    </row>
    <row r="76" spans="1:15" ht="16.5">
      <c r="A76" s="15">
        <v>4</v>
      </c>
      <c r="B76" s="16" t="s">
        <v>59</v>
      </c>
      <c r="C76" s="9"/>
      <c r="D76" s="9"/>
      <c r="E76" s="9"/>
      <c r="F76" s="9"/>
      <c r="G76" s="9"/>
      <c r="H76" s="9"/>
      <c r="I76" s="10"/>
      <c r="J76" s="9"/>
      <c r="K76" s="10"/>
      <c r="L76" s="9"/>
      <c r="M76" s="10"/>
      <c r="N76" s="9"/>
      <c r="O76" s="10"/>
    </row>
    <row r="77" spans="1:15" ht="16.5">
      <c r="A77" s="15"/>
      <c r="B77" s="16"/>
      <c r="C77" s="9"/>
      <c r="D77" s="9"/>
      <c r="E77" s="9"/>
      <c r="F77" s="9"/>
      <c r="G77" s="9"/>
      <c r="H77" s="9"/>
      <c r="I77" s="10"/>
      <c r="J77" s="9"/>
      <c r="K77" s="10"/>
      <c r="L77" s="9"/>
      <c r="M77" s="10"/>
      <c r="N77" s="9"/>
      <c r="O77" s="10"/>
    </row>
    <row r="78" spans="1:15" ht="15.75">
      <c r="A78" s="15"/>
      <c r="B78" s="9"/>
      <c r="C78" s="9"/>
      <c r="D78" s="9"/>
      <c r="E78" s="9"/>
      <c r="F78" s="9"/>
      <c r="G78" s="9"/>
      <c r="H78" s="9"/>
      <c r="I78" s="10"/>
      <c r="J78" s="9"/>
      <c r="K78" s="10"/>
      <c r="L78" s="9"/>
      <c r="M78" s="10"/>
      <c r="N78" s="9"/>
      <c r="O78" s="10"/>
    </row>
    <row r="79" spans="1:15" ht="15.75">
      <c r="A79" s="15"/>
      <c r="B79" s="9"/>
      <c r="C79" s="9"/>
      <c r="D79" s="9"/>
      <c r="E79" s="9"/>
      <c r="F79" s="9"/>
      <c r="G79" s="9"/>
      <c r="H79" s="9"/>
      <c r="I79" s="10"/>
      <c r="J79" s="9"/>
      <c r="K79" s="10"/>
      <c r="L79" s="9"/>
      <c r="M79" s="10"/>
      <c r="N79" s="9"/>
      <c r="O79" s="10"/>
    </row>
    <row r="80" spans="1:15" ht="16.5">
      <c r="A80" s="15"/>
      <c r="B80" s="9"/>
      <c r="C80" s="9"/>
      <c r="D80" s="9"/>
      <c r="E80" s="9"/>
      <c r="F80" s="9"/>
      <c r="G80" s="9"/>
      <c r="H80" s="9"/>
      <c r="I80" s="10"/>
      <c r="J80" s="9"/>
      <c r="K80" s="10"/>
      <c r="L80" s="9"/>
      <c r="M80" s="10"/>
      <c r="N80" s="9"/>
      <c r="O80" s="10"/>
    </row>
    <row r="81" spans="1:15" ht="16.5">
      <c r="A81" s="15"/>
      <c r="B81" s="9"/>
      <c r="C81" s="9"/>
      <c r="D81" s="9"/>
      <c r="E81" s="9"/>
      <c r="F81" s="9"/>
      <c r="G81" s="9"/>
      <c r="H81" s="9"/>
      <c r="I81" s="10"/>
      <c r="J81" s="9"/>
      <c r="K81" s="10"/>
      <c r="L81" s="9"/>
      <c r="M81" s="10"/>
      <c r="N81" s="9"/>
      <c r="O81" s="10"/>
    </row>
    <row r="82" spans="1:15" ht="16.5">
      <c r="A82" s="15">
        <v>5</v>
      </c>
      <c r="B82" s="18" t="s">
        <v>60</v>
      </c>
      <c r="C82" s="9"/>
      <c r="D82" s="9"/>
      <c r="E82" s="9"/>
      <c r="F82" s="9"/>
      <c r="G82" s="9"/>
      <c r="H82" s="9"/>
      <c r="I82" s="10"/>
      <c r="J82" s="9"/>
      <c r="K82" s="10"/>
      <c r="L82" s="9"/>
      <c r="M82" s="10"/>
      <c r="N82" s="9"/>
      <c r="O82" s="10"/>
    </row>
    <row r="83" spans="1:15" ht="16.5">
      <c r="A83" s="15"/>
      <c r="B83" s="18"/>
      <c r="C83" s="9"/>
      <c r="D83" s="9"/>
      <c r="E83" s="9"/>
      <c r="F83" s="9"/>
      <c r="G83" s="9"/>
      <c r="H83" s="9"/>
      <c r="I83" s="10"/>
      <c r="J83" s="9"/>
      <c r="K83" s="10"/>
      <c r="L83" s="9"/>
      <c r="M83" s="10"/>
      <c r="N83" s="9"/>
      <c r="O83" s="10"/>
    </row>
    <row r="84" spans="1:15" ht="15.75">
      <c r="A84" s="15"/>
      <c r="B84" s="9"/>
      <c r="C84" s="9"/>
      <c r="D84" s="9"/>
      <c r="E84" s="9"/>
      <c r="F84" s="9"/>
      <c r="G84" s="9"/>
      <c r="H84" s="9"/>
      <c r="I84" s="10"/>
      <c r="J84" s="9"/>
      <c r="K84" s="10"/>
      <c r="L84" s="9"/>
      <c r="M84" s="10"/>
      <c r="N84" s="9"/>
      <c r="O84" s="10"/>
    </row>
    <row r="85" spans="1:15" ht="15.75">
      <c r="A85" s="15"/>
      <c r="B85" s="9"/>
      <c r="C85" s="9"/>
      <c r="D85" s="9"/>
      <c r="E85" s="9"/>
      <c r="F85" s="9"/>
      <c r="G85" s="9"/>
      <c r="H85" s="9"/>
      <c r="I85" s="10"/>
      <c r="J85" s="9"/>
      <c r="K85" s="10"/>
      <c r="L85" s="9"/>
      <c r="M85" s="10"/>
      <c r="N85" s="9"/>
      <c r="O85" s="10"/>
    </row>
    <row r="86" spans="1:15" ht="16.5">
      <c r="A86" s="15"/>
      <c r="B86" s="9"/>
      <c r="C86" s="9"/>
      <c r="D86" s="9"/>
      <c r="E86" s="9"/>
      <c r="F86" s="9"/>
      <c r="G86" s="9"/>
      <c r="H86" s="9"/>
      <c r="I86" s="10"/>
      <c r="J86" s="9"/>
      <c r="K86" s="10"/>
      <c r="L86" s="9"/>
      <c r="M86" s="10"/>
      <c r="N86" s="9"/>
      <c r="O86" s="10"/>
    </row>
    <row r="87" spans="1:15" ht="16.5">
      <c r="A87" s="15">
        <v>6</v>
      </c>
      <c r="B87" s="16" t="s">
        <v>12</v>
      </c>
      <c r="C87" s="9"/>
      <c r="D87" s="9"/>
      <c r="E87" s="9"/>
      <c r="F87" s="9"/>
      <c r="G87" s="9"/>
      <c r="H87" s="9"/>
      <c r="I87" s="10"/>
      <c r="J87" s="9"/>
      <c r="K87" s="10"/>
      <c r="L87" s="9"/>
      <c r="M87" s="10"/>
      <c r="N87" s="9"/>
      <c r="O87" s="10"/>
    </row>
    <row r="88" spans="1:15" ht="16.5">
      <c r="A88" s="15"/>
      <c r="B88" s="16"/>
      <c r="C88" s="9"/>
      <c r="D88" s="9"/>
      <c r="E88" s="9"/>
      <c r="F88" s="9"/>
      <c r="G88" s="9"/>
      <c r="H88" s="9"/>
      <c r="I88" s="10"/>
      <c r="J88" s="9"/>
      <c r="K88" s="10"/>
      <c r="L88" s="9"/>
      <c r="M88" s="10"/>
      <c r="N88" s="9"/>
      <c r="O88" s="10"/>
    </row>
    <row r="89" spans="1:15" ht="45">
      <c r="A89" s="15"/>
      <c r="B89" s="16"/>
      <c r="C89" s="9"/>
      <c r="D89" s="9"/>
      <c r="E89" s="9"/>
      <c r="F89" s="15"/>
      <c r="G89" s="181" t="s">
        <v>67</v>
      </c>
      <c r="H89" s="37"/>
      <c r="I89" s="61" t="s">
        <v>1</v>
      </c>
      <c r="J89" s="9"/>
      <c r="K89" s="10"/>
      <c r="L89" s="9"/>
      <c r="M89" s="10"/>
      <c r="N89" s="9"/>
      <c r="O89" s="10"/>
    </row>
    <row r="90" spans="1:15" ht="16.5">
      <c r="A90" s="15"/>
      <c r="B90" s="16" t="s">
        <v>63</v>
      </c>
      <c r="C90" s="9"/>
      <c r="D90" s="9"/>
      <c r="E90" s="9"/>
      <c r="F90" s="9"/>
      <c r="G90" s="21"/>
      <c r="H90" s="9"/>
      <c r="I90" s="10"/>
      <c r="J90" s="9"/>
      <c r="K90" s="10"/>
      <c r="L90" s="9"/>
      <c r="M90" s="10"/>
      <c r="N90" s="9"/>
      <c r="O90" s="10"/>
    </row>
    <row r="91" spans="1:15" ht="16.5">
      <c r="A91" s="15"/>
      <c r="B91" s="9" t="s">
        <v>66</v>
      </c>
      <c r="C91" s="9"/>
      <c r="D91" s="9"/>
      <c r="E91" s="9"/>
      <c r="F91" s="9"/>
      <c r="G91" s="19">
        <v>2150000</v>
      </c>
      <c r="H91" s="9"/>
      <c r="I91" s="27">
        <v>2150000</v>
      </c>
      <c r="J91" s="9"/>
      <c r="K91" s="10"/>
      <c r="L91" s="9"/>
      <c r="M91" s="10"/>
      <c r="N91" s="9"/>
      <c r="O91" s="10"/>
    </row>
    <row r="92" spans="1:15" ht="16.5">
      <c r="A92" s="15"/>
      <c r="B92" s="9" t="s">
        <v>64</v>
      </c>
      <c r="C92" s="9"/>
      <c r="D92" s="9"/>
      <c r="E92" s="9"/>
      <c r="F92" s="9"/>
      <c r="G92" s="19">
        <v>12450000</v>
      </c>
      <c r="H92" s="9"/>
      <c r="I92" s="27">
        <v>12450000</v>
      </c>
      <c r="J92" s="9"/>
      <c r="K92" s="10"/>
      <c r="L92" s="9"/>
      <c r="M92" s="10"/>
      <c r="N92" s="9"/>
      <c r="O92" s="10"/>
    </row>
    <row r="93" spans="1:15" ht="16.5">
      <c r="A93" s="15"/>
      <c r="B93" s="9" t="s">
        <v>65</v>
      </c>
      <c r="C93" s="9"/>
      <c r="D93" s="9"/>
      <c r="E93" s="9"/>
      <c r="F93" s="15"/>
      <c r="G93" s="19">
        <v>5777000</v>
      </c>
      <c r="H93" s="9"/>
      <c r="I93" s="27">
        <v>5777000</v>
      </c>
      <c r="J93" s="9"/>
      <c r="K93" s="10"/>
      <c r="L93" s="9"/>
      <c r="M93" s="10"/>
      <c r="N93" s="9"/>
      <c r="O93" s="10"/>
    </row>
    <row r="94" spans="1:15" ht="16.5">
      <c r="A94" s="15"/>
      <c r="B94" s="9"/>
      <c r="C94" s="9"/>
      <c r="D94" s="9"/>
      <c r="E94" s="9"/>
      <c r="F94" s="9"/>
      <c r="G94" s="28">
        <f>SUM(G91:G93)</f>
        <v>20377000</v>
      </c>
      <c r="H94" s="9"/>
      <c r="I94" s="28">
        <f>SUM(I91:I93)</f>
        <v>20377000</v>
      </c>
      <c r="J94" s="9"/>
      <c r="K94" s="10"/>
      <c r="L94" s="9"/>
      <c r="M94" s="10"/>
      <c r="N94" s="9"/>
      <c r="O94" s="10"/>
    </row>
    <row r="95" spans="1:15" ht="16.5">
      <c r="A95" s="15"/>
      <c r="B95" s="9" t="s">
        <v>13</v>
      </c>
      <c r="C95" s="14"/>
      <c r="D95" s="9"/>
      <c r="E95" s="9"/>
      <c r="F95" s="9"/>
      <c r="G95" s="103">
        <f>+G94*10</f>
        <v>203770000</v>
      </c>
      <c r="H95" s="9"/>
      <c r="I95" s="29">
        <v>20377000</v>
      </c>
      <c r="J95" s="9"/>
      <c r="K95" s="10"/>
      <c r="L95" s="9"/>
      <c r="M95" s="10"/>
      <c r="N95" s="9"/>
      <c r="O95" s="10"/>
    </row>
    <row r="96" spans="1:15" ht="16.5">
      <c r="A96" s="15"/>
      <c r="B96" s="9" t="s">
        <v>125</v>
      </c>
      <c r="C96" s="9"/>
      <c r="D96" s="9"/>
      <c r="E96" s="9"/>
      <c r="F96" s="9"/>
      <c r="G96" s="19">
        <f>+G95</f>
        <v>203770000</v>
      </c>
      <c r="H96" s="9"/>
      <c r="I96" s="28">
        <f>+I95</f>
        <v>20377000</v>
      </c>
      <c r="J96" s="9"/>
      <c r="K96" s="10"/>
      <c r="L96" s="9"/>
      <c r="M96" s="10"/>
      <c r="N96" s="9"/>
      <c r="O96" s="10"/>
    </row>
    <row r="97" spans="1:15" ht="16.5">
      <c r="A97" s="15"/>
      <c r="B97" s="9" t="s">
        <v>126</v>
      </c>
      <c r="C97" s="9"/>
      <c r="D97" s="9"/>
      <c r="E97" s="9"/>
      <c r="F97" s="9"/>
      <c r="G97" s="103">
        <v>72430000</v>
      </c>
      <c r="H97" s="9"/>
      <c r="I97" s="19">
        <f>+G97*0.1</f>
        <v>7243000</v>
      </c>
      <c r="J97" s="9"/>
      <c r="K97" s="10"/>
      <c r="L97" s="9"/>
      <c r="M97" s="10"/>
      <c r="N97" s="9"/>
      <c r="O97" s="10"/>
    </row>
    <row r="98" spans="1:15" ht="17.25" thickBot="1">
      <c r="A98" s="15"/>
      <c r="B98" s="9" t="s">
        <v>124</v>
      </c>
      <c r="C98" s="9"/>
      <c r="D98" s="9"/>
      <c r="E98" s="9"/>
      <c r="F98" s="9"/>
      <c r="G98" s="25">
        <f>+G96+G97</f>
        <v>276200000</v>
      </c>
      <c r="H98" s="9"/>
      <c r="I98" s="25">
        <f>+I96+I97</f>
        <v>27620000</v>
      </c>
      <c r="J98" s="9"/>
      <c r="K98" s="10"/>
      <c r="L98" s="9"/>
      <c r="M98" s="10"/>
      <c r="N98" s="9"/>
      <c r="O98" s="10"/>
    </row>
    <row r="99" spans="1:15" ht="17.25" thickTop="1">
      <c r="A99" s="15"/>
      <c r="B99" s="9"/>
      <c r="C99" s="9"/>
      <c r="D99" s="9"/>
      <c r="E99" s="9"/>
      <c r="F99" s="9"/>
      <c r="G99" s="19"/>
      <c r="H99" s="9"/>
      <c r="I99" s="19"/>
      <c r="J99" s="9"/>
      <c r="K99" s="10"/>
      <c r="L99" s="9"/>
      <c r="M99" s="10"/>
      <c r="N99" s="9"/>
      <c r="O99" s="10"/>
    </row>
    <row r="100" spans="1:15" ht="16.5">
      <c r="A100" s="15"/>
      <c r="B100" s="16"/>
      <c r="C100" s="9"/>
      <c r="D100" s="9"/>
      <c r="E100" s="9"/>
      <c r="F100" s="9"/>
      <c r="G100" s="9"/>
      <c r="H100" s="9"/>
      <c r="I100" s="10"/>
      <c r="J100" s="9"/>
      <c r="K100" s="10"/>
      <c r="L100" s="9"/>
      <c r="M100" s="10"/>
      <c r="N100" s="9"/>
      <c r="O100" s="10"/>
    </row>
    <row r="101" spans="1:15" ht="15.75">
      <c r="A101" s="15"/>
      <c r="B101" s="9"/>
      <c r="C101" s="9"/>
      <c r="D101" s="9"/>
      <c r="E101" s="9"/>
      <c r="F101" s="9"/>
      <c r="G101" s="9"/>
      <c r="H101" s="9"/>
      <c r="I101" s="10"/>
      <c r="J101" s="9"/>
      <c r="K101" s="10"/>
      <c r="L101" s="9"/>
      <c r="M101" s="10"/>
      <c r="N101" s="9"/>
      <c r="O101" s="10"/>
    </row>
    <row r="102" spans="1:15" ht="15.75">
      <c r="A102" s="15"/>
      <c r="B102" s="9"/>
      <c r="C102" s="9"/>
      <c r="D102" s="9"/>
      <c r="E102" s="9"/>
      <c r="F102" s="9"/>
      <c r="G102" s="9"/>
      <c r="H102" s="9"/>
      <c r="I102" s="10"/>
      <c r="J102" s="9"/>
      <c r="K102" s="10"/>
      <c r="L102" s="9"/>
      <c r="M102" s="10"/>
      <c r="N102" s="9"/>
      <c r="O102" s="10"/>
    </row>
    <row r="103" spans="1:15" ht="15.75">
      <c r="A103" s="15"/>
      <c r="B103" s="9"/>
      <c r="C103" s="9"/>
      <c r="D103" s="9"/>
      <c r="E103" s="9"/>
      <c r="F103" s="9"/>
      <c r="G103" s="9"/>
      <c r="H103" s="9"/>
      <c r="I103" s="10"/>
      <c r="J103" s="9"/>
      <c r="K103" s="10"/>
      <c r="L103" s="9"/>
      <c r="M103" s="10"/>
      <c r="N103" s="9"/>
      <c r="O103" s="10"/>
    </row>
    <row r="104" spans="1:15" ht="15.75">
      <c r="A104" s="15"/>
      <c r="B104" s="9"/>
      <c r="C104" s="9"/>
      <c r="D104" s="9"/>
      <c r="E104" s="9"/>
      <c r="F104" s="9"/>
      <c r="G104" s="9"/>
      <c r="H104" s="9"/>
      <c r="I104" s="10"/>
      <c r="J104" s="9"/>
      <c r="K104" s="10"/>
      <c r="L104" s="9"/>
      <c r="M104" s="10"/>
      <c r="N104" s="9"/>
      <c r="O104" s="10"/>
    </row>
    <row r="105" spans="1:15" ht="15.75">
      <c r="A105" s="15"/>
      <c r="B105" s="9"/>
      <c r="C105" s="9"/>
      <c r="D105" s="9"/>
      <c r="E105" s="9"/>
      <c r="F105" s="9"/>
      <c r="G105" s="9"/>
      <c r="H105" s="9"/>
      <c r="I105" s="10"/>
      <c r="J105" s="9"/>
      <c r="K105" s="10"/>
      <c r="L105" s="9"/>
      <c r="M105" s="10"/>
      <c r="N105" s="9"/>
      <c r="O105" s="10"/>
    </row>
    <row r="106" spans="1:15" ht="15.75">
      <c r="A106" s="15"/>
      <c r="B106" s="9"/>
      <c r="C106" s="9"/>
      <c r="D106" s="9"/>
      <c r="E106" s="9"/>
      <c r="F106" s="9"/>
      <c r="G106" s="9"/>
      <c r="H106" s="9"/>
      <c r="I106" s="10"/>
      <c r="J106" s="9"/>
      <c r="K106" s="10"/>
      <c r="L106" s="9"/>
      <c r="M106" s="10"/>
      <c r="N106" s="9"/>
      <c r="O106" s="10"/>
    </row>
    <row r="107" spans="1:15" ht="15.75">
      <c r="A107" s="15"/>
      <c r="B107" s="9"/>
      <c r="C107" s="9"/>
      <c r="D107" s="9"/>
      <c r="E107" s="9"/>
      <c r="F107" s="9"/>
      <c r="G107" s="9"/>
      <c r="H107" s="9"/>
      <c r="I107" s="10"/>
      <c r="J107" s="9"/>
      <c r="K107" s="10"/>
      <c r="L107" s="9"/>
      <c r="M107" s="10"/>
      <c r="N107" s="9"/>
      <c r="O107" s="10"/>
    </row>
    <row r="108" spans="1:15" ht="15.75">
      <c r="A108" s="15"/>
      <c r="B108" s="9"/>
      <c r="C108" s="9"/>
      <c r="D108" s="9"/>
      <c r="E108" s="9"/>
      <c r="F108" s="9"/>
      <c r="G108" s="9"/>
      <c r="H108" s="9"/>
      <c r="I108" s="10"/>
      <c r="J108" s="9"/>
      <c r="K108" s="10"/>
      <c r="L108" s="9"/>
      <c r="M108" s="10"/>
      <c r="N108" s="9"/>
      <c r="O108" s="10"/>
    </row>
    <row r="109" spans="1:15" ht="15.75">
      <c r="A109" s="15"/>
      <c r="B109" s="9"/>
      <c r="C109" s="9"/>
      <c r="D109" s="9"/>
      <c r="E109" s="9"/>
      <c r="F109" s="9"/>
      <c r="G109" s="9"/>
      <c r="H109" s="9"/>
      <c r="I109" s="10"/>
      <c r="J109" s="9"/>
      <c r="K109" s="10"/>
      <c r="L109" s="9"/>
      <c r="M109" s="10"/>
      <c r="N109" s="9"/>
      <c r="O109" s="10"/>
    </row>
    <row r="110" spans="1:15" ht="15.75">
      <c r="A110" s="15"/>
      <c r="B110" s="9"/>
      <c r="C110" s="9"/>
      <c r="D110" s="9"/>
      <c r="E110" s="9"/>
      <c r="F110" s="9"/>
      <c r="G110" s="9"/>
      <c r="H110" s="9"/>
      <c r="I110" s="10"/>
      <c r="J110" s="9"/>
      <c r="K110" s="10"/>
      <c r="L110" s="9"/>
      <c r="M110" s="10"/>
      <c r="N110" s="9"/>
      <c r="O110" s="10"/>
    </row>
    <row r="111" spans="1:15" ht="15.75">
      <c r="A111" s="15"/>
      <c r="B111" s="9"/>
      <c r="C111" s="9"/>
      <c r="D111" s="9"/>
      <c r="E111" s="9"/>
      <c r="F111" s="9"/>
      <c r="G111" s="9"/>
      <c r="H111" s="9"/>
      <c r="I111" s="10"/>
      <c r="J111" s="9"/>
      <c r="K111" s="10"/>
      <c r="L111" s="9"/>
      <c r="M111" s="10"/>
      <c r="N111" s="9"/>
      <c r="O111" s="10"/>
    </row>
    <row r="112" spans="1:15" ht="15.75">
      <c r="A112" s="15"/>
      <c r="B112" s="9"/>
      <c r="C112" s="9"/>
      <c r="D112" s="9"/>
      <c r="E112" s="9"/>
      <c r="F112" s="9"/>
      <c r="G112" s="9"/>
      <c r="H112" s="9"/>
      <c r="I112" s="10"/>
      <c r="J112" s="9"/>
      <c r="K112" s="10"/>
      <c r="L112" s="9"/>
      <c r="M112" s="10"/>
      <c r="N112" s="9"/>
      <c r="O112" s="10"/>
    </row>
    <row r="113" spans="1:15" ht="15.75">
      <c r="A113" s="15"/>
      <c r="B113" s="9"/>
      <c r="C113" s="9"/>
      <c r="D113" s="9"/>
      <c r="E113" s="9"/>
      <c r="F113" s="9"/>
      <c r="G113" s="9"/>
      <c r="H113" s="9"/>
      <c r="I113" s="10"/>
      <c r="J113" s="9"/>
      <c r="K113" s="10"/>
      <c r="L113" s="9"/>
      <c r="M113" s="10"/>
      <c r="N113" s="9"/>
      <c r="O113" s="10"/>
    </row>
    <row r="114" spans="1:15" ht="15.75">
      <c r="A114" s="15"/>
      <c r="B114" s="9"/>
      <c r="C114" s="9"/>
      <c r="D114" s="9"/>
      <c r="E114" s="9"/>
      <c r="F114" s="9"/>
      <c r="G114" s="9"/>
      <c r="H114" s="9"/>
      <c r="I114" s="10"/>
      <c r="J114" s="9"/>
      <c r="K114" s="10"/>
      <c r="L114" s="9"/>
      <c r="M114" s="10"/>
      <c r="N114" s="9"/>
      <c r="O114" s="10"/>
    </row>
    <row r="115" spans="1:15" ht="16.5">
      <c r="A115" s="15"/>
      <c r="B115" s="9"/>
      <c r="C115" s="9"/>
      <c r="D115" s="9"/>
      <c r="E115" s="9"/>
      <c r="F115" s="9"/>
      <c r="G115" s="9"/>
      <c r="H115" s="9"/>
      <c r="I115" s="10"/>
      <c r="J115" s="9"/>
      <c r="K115" s="10"/>
      <c r="L115" s="9"/>
      <c r="M115" s="10"/>
      <c r="N115" s="9"/>
      <c r="O115" s="10"/>
    </row>
    <row r="116" spans="1:15" ht="16.5">
      <c r="A116" s="15"/>
      <c r="B116" s="9"/>
      <c r="C116" s="9"/>
      <c r="D116" s="9"/>
      <c r="E116" s="9"/>
      <c r="F116" s="9"/>
      <c r="G116" s="9"/>
      <c r="H116" s="9"/>
      <c r="I116" s="10"/>
      <c r="J116" s="9"/>
      <c r="K116" s="10"/>
      <c r="L116" s="9"/>
      <c r="M116" s="10"/>
      <c r="N116" s="9"/>
      <c r="O116" s="10"/>
    </row>
    <row r="117" spans="1:15" ht="16.5">
      <c r="A117" s="15">
        <v>7</v>
      </c>
      <c r="B117" s="16" t="s">
        <v>73</v>
      </c>
      <c r="C117" s="9"/>
      <c r="D117" s="9"/>
      <c r="E117" s="9"/>
      <c r="F117" s="9"/>
      <c r="G117" s="9"/>
      <c r="H117" s="9"/>
      <c r="I117" s="10"/>
      <c r="J117" s="9"/>
      <c r="K117" s="10"/>
      <c r="L117" s="9"/>
      <c r="M117" s="10"/>
      <c r="N117" s="9"/>
      <c r="O117" s="10"/>
    </row>
    <row r="118" spans="1:15" ht="16.5">
      <c r="A118" s="15"/>
      <c r="B118" s="16"/>
      <c r="C118" s="9"/>
      <c r="D118" s="9"/>
      <c r="E118" s="9"/>
      <c r="F118" s="9"/>
      <c r="G118" s="9"/>
      <c r="H118" s="9"/>
      <c r="I118" s="10"/>
      <c r="J118" s="9"/>
      <c r="K118" s="10"/>
      <c r="L118" s="9"/>
      <c r="M118" s="10"/>
      <c r="N118" s="9"/>
      <c r="O118" s="10"/>
    </row>
    <row r="119" spans="1:15" ht="15.75">
      <c r="A119" s="15"/>
      <c r="B119" s="9"/>
      <c r="C119" s="9"/>
      <c r="D119" s="9"/>
      <c r="E119" s="9"/>
      <c r="F119" s="9"/>
      <c r="G119" s="9"/>
      <c r="H119" s="9"/>
      <c r="I119" s="10"/>
      <c r="J119" s="9"/>
      <c r="K119" s="10"/>
      <c r="L119" s="9"/>
      <c r="M119" s="10"/>
      <c r="N119" s="9"/>
      <c r="O119" s="10"/>
    </row>
    <row r="120" spans="1:15" ht="15.75">
      <c r="A120" s="15"/>
      <c r="B120" s="9"/>
      <c r="C120" s="9"/>
      <c r="D120" s="9"/>
      <c r="E120" s="9"/>
      <c r="F120" s="9"/>
      <c r="G120" s="9"/>
      <c r="H120" s="9"/>
      <c r="I120" s="10"/>
      <c r="J120" s="9"/>
      <c r="K120" s="10"/>
      <c r="L120" s="9"/>
      <c r="M120" s="10"/>
      <c r="N120" s="9"/>
      <c r="O120" s="10"/>
    </row>
    <row r="121" spans="1:15" ht="16.5">
      <c r="A121" s="15"/>
      <c r="B121" s="9"/>
      <c r="C121" s="9"/>
      <c r="D121" s="9"/>
      <c r="E121" s="9"/>
      <c r="F121" s="9"/>
      <c r="G121" s="9"/>
      <c r="H121" s="9"/>
      <c r="I121" s="10"/>
      <c r="J121" s="9"/>
      <c r="K121" s="10"/>
      <c r="L121" s="9"/>
      <c r="M121" s="10"/>
      <c r="N121" s="9"/>
      <c r="O121" s="10"/>
    </row>
    <row r="122" spans="1:15" ht="16.5">
      <c r="A122" s="15">
        <v>8</v>
      </c>
      <c r="B122" s="16" t="s">
        <v>72</v>
      </c>
      <c r="C122" s="9"/>
      <c r="D122" s="9"/>
      <c r="E122" s="9"/>
      <c r="F122" s="9"/>
      <c r="G122" s="9"/>
      <c r="H122" s="9"/>
      <c r="I122" s="10"/>
      <c r="J122" s="9"/>
      <c r="K122" s="10"/>
      <c r="L122" s="9"/>
      <c r="M122" s="10"/>
      <c r="N122" s="9"/>
      <c r="O122" s="10"/>
    </row>
    <row r="123" spans="1:15" ht="16.5">
      <c r="A123" s="15"/>
      <c r="B123" s="16"/>
      <c r="C123" s="9"/>
      <c r="D123" s="9"/>
      <c r="E123" s="9"/>
      <c r="F123" s="9"/>
      <c r="G123" s="9"/>
      <c r="H123" s="9"/>
      <c r="I123" s="10"/>
      <c r="J123" s="9"/>
      <c r="K123" s="10"/>
      <c r="L123" s="9"/>
      <c r="M123" s="10"/>
      <c r="N123" s="9"/>
      <c r="O123" s="10"/>
    </row>
    <row r="124" spans="1:15" ht="15.75">
      <c r="A124" s="15"/>
      <c r="B124" s="16"/>
      <c r="C124" s="9"/>
      <c r="D124" s="9"/>
      <c r="E124" s="9"/>
      <c r="F124" s="9"/>
      <c r="G124" s="9"/>
      <c r="H124" s="9"/>
      <c r="I124" s="10"/>
      <c r="J124" s="9"/>
      <c r="K124" s="10"/>
      <c r="L124" s="9"/>
      <c r="M124" s="10"/>
      <c r="N124" s="9"/>
      <c r="O124" s="10"/>
    </row>
    <row r="125" spans="1:15" ht="15.75">
      <c r="A125" s="15"/>
      <c r="B125" s="16"/>
      <c r="C125" s="9"/>
      <c r="D125" s="9"/>
      <c r="E125" s="9"/>
      <c r="F125" s="9"/>
      <c r="G125" s="9"/>
      <c r="H125" s="9"/>
      <c r="I125" s="10"/>
      <c r="J125" s="9"/>
      <c r="K125" s="10"/>
      <c r="L125" s="9"/>
      <c r="M125" s="10"/>
      <c r="N125" s="9"/>
      <c r="O125" s="10"/>
    </row>
    <row r="126" spans="1:15" ht="16.5">
      <c r="A126" s="15"/>
      <c r="B126" s="9"/>
      <c r="C126" s="31"/>
      <c r="D126" s="182" t="s">
        <v>93</v>
      </c>
      <c r="E126" s="183"/>
      <c r="F126" s="182" t="s">
        <v>94</v>
      </c>
      <c r="G126" s="183"/>
      <c r="H126" s="182" t="s">
        <v>95</v>
      </c>
      <c r="I126" s="37"/>
      <c r="J126" s="182" t="s">
        <v>96</v>
      </c>
      <c r="K126" s="37"/>
      <c r="L126" s="9"/>
      <c r="M126" s="10"/>
      <c r="N126" s="9"/>
      <c r="O126" s="10"/>
    </row>
    <row r="127" spans="1:15" ht="16.5">
      <c r="A127" s="15"/>
      <c r="B127" s="9"/>
      <c r="C127" s="31"/>
      <c r="D127" s="184">
        <v>2003</v>
      </c>
      <c r="E127" s="180">
        <v>2002</v>
      </c>
      <c r="F127" s="184">
        <v>2003</v>
      </c>
      <c r="G127" s="180">
        <v>2002</v>
      </c>
      <c r="H127" s="184">
        <v>2003</v>
      </c>
      <c r="I127" s="180">
        <v>2002</v>
      </c>
      <c r="J127" s="184">
        <v>2003</v>
      </c>
      <c r="K127" s="180">
        <v>2002</v>
      </c>
      <c r="L127" s="9"/>
      <c r="M127" s="10"/>
      <c r="N127" s="9"/>
      <c r="O127" s="10"/>
    </row>
    <row r="128" spans="1:15" ht="16.5">
      <c r="A128" s="15"/>
      <c r="B128" s="9"/>
      <c r="C128" s="31"/>
      <c r="D128" s="185" t="s">
        <v>1</v>
      </c>
      <c r="E128" s="186" t="s">
        <v>1</v>
      </c>
      <c r="F128" s="187" t="s">
        <v>1</v>
      </c>
      <c r="G128" s="188" t="s">
        <v>1</v>
      </c>
      <c r="H128" s="185" t="s">
        <v>1</v>
      </c>
      <c r="I128" s="188" t="s">
        <v>1</v>
      </c>
      <c r="J128" s="185" t="s">
        <v>1</v>
      </c>
      <c r="K128" s="188" t="s">
        <v>1</v>
      </c>
      <c r="L128" s="9"/>
      <c r="M128" s="10"/>
      <c r="N128" s="9"/>
      <c r="O128" s="10"/>
    </row>
    <row r="129" spans="1:15" ht="16.5">
      <c r="A129" s="15"/>
      <c r="B129" s="9"/>
      <c r="C129" s="31"/>
      <c r="D129" s="32"/>
      <c r="E129" s="32"/>
      <c r="F129" s="32"/>
      <c r="G129" s="32"/>
      <c r="H129" s="32"/>
      <c r="I129" s="32"/>
      <c r="J129" s="32"/>
      <c r="K129" s="10"/>
      <c r="L129" s="9"/>
      <c r="M129" s="10"/>
      <c r="N129" s="9"/>
      <c r="O129" s="10"/>
    </row>
    <row r="130" spans="1:15" ht="16.5">
      <c r="A130" s="15"/>
      <c r="B130" s="33" t="s">
        <v>26</v>
      </c>
      <c r="C130" s="31"/>
      <c r="D130" s="32"/>
      <c r="E130" s="32"/>
      <c r="F130" s="34"/>
      <c r="G130" s="32"/>
      <c r="H130" s="32"/>
      <c r="I130" s="32"/>
      <c r="J130" s="34"/>
      <c r="K130" s="10"/>
      <c r="L130" s="9"/>
      <c r="M130" s="10"/>
      <c r="N130" s="9"/>
      <c r="O130" s="10"/>
    </row>
    <row r="131" spans="1:15" ht="16.5">
      <c r="A131" s="15"/>
      <c r="B131" s="26" t="s">
        <v>97</v>
      </c>
      <c r="C131" s="31"/>
      <c r="D131" s="35">
        <f>+J131-F131</f>
        <v>14997192</v>
      </c>
      <c r="E131" s="32">
        <f>+K131-G131</f>
        <v>12641164</v>
      </c>
      <c r="F131" s="36">
        <v>6756620</v>
      </c>
      <c r="G131" s="32">
        <v>3783110</v>
      </c>
      <c r="H131" s="32"/>
      <c r="I131" s="32"/>
      <c r="J131" s="35">
        <v>21753812</v>
      </c>
      <c r="K131" s="37">
        <v>16424274</v>
      </c>
      <c r="L131" s="9"/>
      <c r="M131" s="10"/>
      <c r="N131" s="9"/>
      <c r="O131" s="10"/>
    </row>
    <row r="132" spans="1:15" ht="16.5">
      <c r="A132" s="15"/>
      <c r="B132" s="26" t="s">
        <v>98</v>
      </c>
      <c r="C132" s="31"/>
      <c r="D132" s="35">
        <v>4549319</v>
      </c>
      <c r="E132" s="32">
        <v>4318561</v>
      </c>
      <c r="F132" s="35"/>
      <c r="G132" s="32"/>
      <c r="H132" s="35">
        <v>-4549319</v>
      </c>
      <c r="I132" s="32">
        <v>-4318561</v>
      </c>
      <c r="J132" s="35"/>
      <c r="K132" s="37"/>
      <c r="L132" s="9"/>
      <c r="M132" s="10"/>
      <c r="N132" s="9"/>
      <c r="O132" s="10"/>
    </row>
    <row r="133" spans="1:15" ht="17.25" thickBot="1">
      <c r="A133" s="15"/>
      <c r="B133" s="26" t="s">
        <v>99</v>
      </c>
      <c r="C133" s="31"/>
      <c r="D133" s="38">
        <f aca="true" t="shared" si="0" ref="D133:K133">SUM(D131:D132)</f>
        <v>19546511</v>
      </c>
      <c r="E133" s="39">
        <f t="shared" si="0"/>
        <v>16959725</v>
      </c>
      <c r="F133" s="38">
        <f t="shared" si="0"/>
        <v>6756620</v>
      </c>
      <c r="G133" s="39">
        <f t="shared" si="0"/>
        <v>3783110</v>
      </c>
      <c r="H133" s="38">
        <f t="shared" si="0"/>
        <v>-4549319</v>
      </c>
      <c r="I133" s="39">
        <f t="shared" si="0"/>
        <v>-4318561</v>
      </c>
      <c r="J133" s="38">
        <f t="shared" si="0"/>
        <v>21753812</v>
      </c>
      <c r="K133" s="39">
        <f t="shared" si="0"/>
        <v>16424274</v>
      </c>
      <c r="L133" s="9"/>
      <c r="M133" s="10"/>
      <c r="N133" s="9"/>
      <c r="O133" s="10"/>
    </row>
    <row r="134" spans="1:15" ht="17.25" thickTop="1">
      <c r="A134" s="15"/>
      <c r="B134" s="26"/>
      <c r="C134" s="31"/>
      <c r="D134" s="32"/>
      <c r="E134" s="32"/>
      <c r="F134" s="32"/>
      <c r="G134" s="32"/>
      <c r="H134" s="32"/>
      <c r="I134" s="32"/>
      <c r="J134" s="32"/>
      <c r="K134" s="10"/>
      <c r="L134" s="9"/>
      <c r="M134" s="10"/>
      <c r="N134" s="9"/>
      <c r="O134" s="10"/>
    </row>
    <row r="135" spans="1:15" ht="16.5">
      <c r="A135" s="15"/>
      <c r="B135" s="33" t="s">
        <v>100</v>
      </c>
      <c r="C135" s="31"/>
      <c r="D135" s="32"/>
      <c r="E135" s="32"/>
      <c r="F135" s="32"/>
      <c r="G135" s="32"/>
      <c r="H135" s="32"/>
      <c r="I135" s="32"/>
      <c r="J135" s="32"/>
      <c r="K135" s="10"/>
      <c r="L135" s="9"/>
      <c r="M135" s="10"/>
      <c r="N135" s="9"/>
      <c r="O135" s="10"/>
    </row>
    <row r="136" spans="1:15" ht="16.5">
      <c r="A136" s="15"/>
      <c r="B136" s="26" t="s">
        <v>105</v>
      </c>
      <c r="C136" s="31"/>
      <c r="D136" s="16">
        <v>1207544</v>
      </c>
      <c r="E136" s="32">
        <v>576162</v>
      </c>
      <c r="F136" s="40">
        <v>5213141</v>
      </c>
      <c r="G136" s="32">
        <f>+G131</f>
        <v>3783110</v>
      </c>
      <c r="H136" s="32"/>
      <c r="I136" s="32"/>
      <c r="J136" s="35">
        <f>+F136+D136</f>
        <v>6420685</v>
      </c>
      <c r="K136" s="32">
        <f>+G136+E136</f>
        <v>4359272</v>
      </c>
      <c r="L136" s="9"/>
      <c r="M136" s="10"/>
      <c r="N136" s="9"/>
      <c r="O136" s="10"/>
    </row>
    <row r="137" spans="1:15" ht="16.5">
      <c r="A137" s="15"/>
      <c r="B137" s="26" t="s">
        <v>101</v>
      </c>
      <c r="C137" s="31"/>
      <c r="D137" s="32"/>
      <c r="E137" s="32"/>
      <c r="F137" s="32"/>
      <c r="G137" s="32"/>
      <c r="H137" s="32"/>
      <c r="I137" s="41"/>
      <c r="J137" s="35">
        <f>-2495543+1</f>
        <v>-2495542</v>
      </c>
      <c r="K137" s="37">
        <v>-2151838</v>
      </c>
      <c r="L137" s="9"/>
      <c r="M137" s="10"/>
      <c r="N137" s="9"/>
      <c r="O137" s="10"/>
    </row>
    <row r="138" spans="1:15" ht="16.5">
      <c r="A138" s="15"/>
      <c r="B138" s="26" t="s">
        <v>102</v>
      </c>
      <c r="C138" s="31"/>
      <c r="D138" s="32"/>
      <c r="E138" s="32"/>
      <c r="F138" s="32"/>
      <c r="G138" s="32"/>
      <c r="H138" s="32"/>
      <c r="I138" s="41"/>
      <c r="J138" s="42">
        <v>-10805</v>
      </c>
      <c r="K138" s="37">
        <v>-25155</v>
      </c>
      <c r="L138" s="9"/>
      <c r="M138" s="10"/>
      <c r="N138" s="9"/>
      <c r="O138" s="10"/>
    </row>
    <row r="139" spans="1:15" ht="16.5">
      <c r="A139" s="15"/>
      <c r="B139" s="26" t="s">
        <v>8</v>
      </c>
      <c r="C139" s="31"/>
      <c r="D139" s="32"/>
      <c r="E139" s="32"/>
      <c r="F139" s="32"/>
      <c r="G139" s="32"/>
      <c r="H139" s="32"/>
      <c r="I139" s="41"/>
      <c r="J139" s="43">
        <f>SUM(J136:J138)</f>
        <v>3914338</v>
      </c>
      <c r="K139" s="44">
        <f>SUM(K136:K138)</f>
        <v>2182279</v>
      </c>
      <c r="L139" s="9"/>
      <c r="M139" s="10"/>
      <c r="N139" s="9"/>
      <c r="O139" s="10"/>
    </row>
    <row r="140" spans="1:15" ht="16.5">
      <c r="A140" s="15"/>
      <c r="B140" s="26" t="s">
        <v>103</v>
      </c>
      <c r="C140" s="31"/>
      <c r="D140" s="32"/>
      <c r="E140" s="32"/>
      <c r="F140" s="32"/>
      <c r="G140" s="32"/>
      <c r="H140" s="32"/>
      <c r="I140" s="41"/>
      <c r="J140" s="45">
        <v>-75011</v>
      </c>
      <c r="K140" s="37">
        <v>71725</v>
      </c>
      <c r="L140" s="9"/>
      <c r="M140" s="10"/>
      <c r="N140" s="9"/>
      <c r="O140" s="10"/>
    </row>
    <row r="141" spans="1:15" ht="16.5">
      <c r="A141" s="15"/>
      <c r="B141" s="26" t="s">
        <v>29</v>
      </c>
      <c r="C141" s="31"/>
      <c r="D141" s="32"/>
      <c r="E141" s="32"/>
      <c r="F141" s="32"/>
      <c r="G141" s="32"/>
      <c r="H141" s="32"/>
      <c r="I141" s="32"/>
      <c r="J141" s="43">
        <f>SUM(J139:J140)</f>
        <v>3839327</v>
      </c>
      <c r="K141" s="44">
        <f>SUM(K139:K140)</f>
        <v>2254004</v>
      </c>
      <c r="L141" s="9"/>
      <c r="M141" s="10"/>
      <c r="N141" s="9"/>
      <c r="O141" s="10"/>
    </row>
    <row r="142" spans="1:15" ht="16.5">
      <c r="A142" s="15"/>
      <c r="B142" s="26" t="s">
        <v>104</v>
      </c>
      <c r="C142" s="31"/>
      <c r="D142" s="32"/>
      <c r="E142" s="32"/>
      <c r="F142" s="32"/>
      <c r="G142" s="32"/>
      <c r="H142" s="32"/>
      <c r="I142" s="41"/>
      <c r="J142" s="46">
        <v>-9805</v>
      </c>
      <c r="K142" s="37">
        <v>132993</v>
      </c>
      <c r="L142" s="9"/>
      <c r="M142" s="10"/>
      <c r="N142" s="9"/>
      <c r="O142" s="10"/>
    </row>
    <row r="143" spans="1:15" ht="17.25" thickBot="1">
      <c r="A143" s="15"/>
      <c r="B143" s="26" t="s">
        <v>106</v>
      </c>
      <c r="C143" s="31"/>
      <c r="D143" s="32"/>
      <c r="E143" s="32"/>
      <c r="F143" s="32"/>
      <c r="G143" s="32"/>
      <c r="H143" s="32"/>
      <c r="I143" s="32"/>
      <c r="J143" s="47">
        <f>SUM(J141:J142)</f>
        <v>3829522</v>
      </c>
      <c r="K143" s="48">
        <f>SUM(K141:K142)</f>
        <v>2386997</v>
      </c>
      <c r="L143" s="9"/>
      <c r="M143" s="10"/>
      <c r="N143" s="9"/>
      <c r="O143" s="10"/>
    </row>
    <row r="144" spans="1:15" ht="17.25" thickTop="1">
      <c r="A144" s="15"/>
      <c r="B144" s="26"/>
      <c r="C144" s="31"/>
      <c r="D144" s="32"/>
      <c r="E144" s="32"/>
      <c r="F144" s="32"/>
      <c r="G144" s="32"/>
      <c r="H144" s="32"/>
      <c r="I144" s="32"/>
      <c r="J144" s="51"/>
      <c r="K144" s="20"/>
      <c r="L144" s="9"/>
      <c r="M144" s="10"/>
      <c r="N144" s="9"/>
      <c r="O144" s="10"/>
    </row>
    <row r="145" spans="1:15" ht="16.5">
      <c r="A145" s="15"/>
      <c r="B145" s="9"/>
      <c r="C145" s="9"/>
      <c r="D145" s="9"/>
      <c r="E145" s="9"/>
      <c r="F145" s="9"/>
      <c r="G145" s="9"/>
      <c r="H145" s="9"/>
      <c r="I145" s="10"/>
      <c r="J145" s="9"/>
      <c r="K145" s="10"/>
      <c r="L145" s="9"/>
      <c r="M145" s="10"/>
      <c r="N145" s="9"/>
      <c r="O145" s="10"/>
    </row>
    <row r="146" spans="1:15" ht="16.5">
      <c r="A146" s="15">
        <v>9</v>
      </c>
      <c r="B146" s="16" t="s">
        <v>14</v>
      </c>
      <c r="C146" s="9"/>
      <c r="D146" s="9"/>
      <c r="E146" s="9"/>
      <c r="F146" s="9"/>
      <c r="G146" s="9"/>
      <c r="H146" s="9"/>
      <c r="I146" s="10"/>
      <c r="J146" s="9"/>
      <c r="K146" s="10"/>
      <c r="L146" s="9"/>
      <c r="M146" s="10"/>
      <c r="N146" s="9"/>
      <c r="O146" s="10"/>
    </row>
    <row r="147" spans="1:15" ht="16.5">
      <c r="A147" s="15"/>
      <c r="B147" s="16"/>
      <c r="C147" s="9"/>
      <c r="D147" s="9"/>
      <c r="E147" s="9"/>
      <c r="F147" s="9"/>
      <c r="G147" s="9"/>
      <c r="H147" s="9"/>
      <c r="I147" s="10"/>
      <c r="J147" s="9"/>
      <c r="K147" s="10"/>
      <c r="L147" s="9"/>
      <c r="M147" s="10"/>
      <c r="N147" s="9"/>
      <c r="O147" s="10"/>
    </row>
    <row r="148" spans="1:15" ht="16.5">
      <c r="A148" s="15"/>
      <c r="B148" s="14" t="s">
        <v>117</v>
      </c>
      <c r="C148" s="9"/>
      <c r="D148" s="9"/>
      <c r="E148" s="9"/>
      <c r="F148" s="9"/>
      <c r="G148" s="9"/>
      <c r="H148" s="9"/>
      <c r="I148" s="10"/>
      <c r="J148" s="9"/>
      <c r="K148" s="10"/>
      <c r="L148" s="9"/>
      <c r="M148" s="10"/>
      <c r="N148" s="9"/>
      <c r="O148" s="10"/>
    </row>
    <row r="149" spans="1:15" ht="16.5">
      <c r="A149" s="15"/>
      <c r="B149" s="9"/>
      <c r="C149" s="9"/>
      <c r="D149" s="9"/>
      <c r="E149" s="9"/>
      <c r="F149" s="9"/>
      <c r="G149" s="9"/>
      <c r="H149" s="9"/>
      <c r="I149" s="10"/>
      <c r="J149" s="9"/>
      <c r="K149" s="10"/>
      <c r="L149" s="9"/>
      <c r="M149" s="10"/>
      <c r="N149" s="9"/>
      <c r="O149" s="10"/>
    </row>
    <row r="150" spans="1:15" ht="16.5">
      <c r="A150" s="15"/>
      <c r="B150" s="9"/>
      <c r="C150" s="9"/>
      <c r="D150" s="9"/>
      <c r="E150" s="9"/>
      <c r="F150" s="9"/>
      <c r="G150" s="9"/>
      <c r="H150" s="9"/>
      <c r="I150" s="10"/>
      <c r="J150" s="9"/>
      <c r="K150" s="10"/>
      <c r="L150" s="9"/>
      <c r="M150" s="10"/>
      <c r="N150" s="9"/>
      <c r="O150" s="10"/>
    </row>
    <row r="151" spans="1:15" ht="16.5">
      <c r="A151" s="15">
        <v>10</v>
      </c>
      <c r="B151" s="16" t="s">
        <v>15</v>
      </c>
      <c r="C151" s="9"/>
      <c r="D151" s="9"/>
      <c r="E151" s="9"/>
      <c r="F151" s="9"/>
      <c r="G151" s="9"/>
      <c r="H151" s="9"/>
      <c r="I151" s="10"/>
      <c r="J151" s="9"/>
      <c r="K151" s="10"/>
      <c r="L151" s="9"/>
      <c r="M151" s="10"/>
      <c r="N151" s="9"/>
      <c r="O151" s="10"/>
    </row>
    <row r="152" spans="1:15" ht="16.5">
      <c r="A152" s="15"/>
      <c r="B152" s="16"/>
      <c r="C152" s="9"/>
      <c r="D152" s="9"/>
      <c r="E152" s="9"/>
      <c r="F152" s="9"/>
      <c r="G152" s="9"/>
      <c r="H152" s="9"/>
      <c r="I152" s="10"/>
      <c r="J152" s="9"/>
      <c r="K152" s="10"/>
      <c r="L152" s="9"/>
      <c r="M152" s="10"/>
      <c r="N152" s="9"/>
      <c r="O152" s="10"/>
    </row>
    <row r="153" spans="1:15" ht="15.75">
      <c r="A153" s="15"/>
      <c r="C153" s="9"/>
      <c r="D153" s="9"/>
      <c r="E153" s="9"/>
      <c r="F153" s="9"/>
      <c r="G153" s="9"/>
      <c r="H153" s="9"/>
      <c r="I153" s="10"/>
      <c r="J153" s="9"/>
      <c r="K153" s="10"/>
      <c r="L153" s="9"/>
      <c r="M153" s="10"/>
      <c r="N153" s="9"/>
      <c r="O153" s="10"/>
    </row>
    <row r="154" spans="1:15" ht="15.75">
      <c r="A154" s="15"/>
      <c r="C154" s="9"/>
      <c r="D154" s="9"/>
      <c r="E154" s="9"/>
      <c r="F154" s="9"/>
      <c r="G154" s="9"/>
      <c r="H154" s="9"/>
      <c r="I154" s="10"/>
      <c r="J154" s="9"/>
      <c r="K154" s="10"/>
      <c r="L154" s="9"/>
      <c r="M154" s="10"/>
      <c r="N154" s="9"/>
      <c r="O154" s="10"/>
    </row>
    <row r="155" spans="1:15" ht="15.75">
      <c r="A155" s="15"/>
      <c r="C155" s="9"/>
      <c r="D155" s="9"/>
      <c r="E155" s="9"/>
      <c r="F155" s="9"/>
      <c r="G155" s="9"/>
      <c r="H155" s="9"/>
      <c r="I155" s="10"/>
      <c r="J155" s="9"/>
      <c r="K155" s="10"/>
      <c r="L155" s="9"/>
      <c r="M155" s="10"/>
      <c r="N155" s="9"/>
      <c r="O155" s="10"/>
    </row>
    <row r="156" spans="1:15" ht="16.5">
      <c r="A156" s="15"/>
      <c r="C156" s="9"/>
      <c r="D156" s="9"/>
      <c r="E156" s="9"/>
      <c r="F156" s="9"/>
      <c r="G156" s="9"/>
      <c r="H156" s="9"/>
      <c r="I156" s="10"/>
      <c r="J156" s="9"/>
      <c r="K156" s="10"/>
      <c r="L156" s="9"/>
      <c r="M156" s="10"/>
      <c r="N156" s="9"/>
      <c r="O156" s="10"/>
    </row>
    <row r="157" spans="1:15" ht="16.5">
      <c r="A157" s="15">
        <v>11</v>
      </c>
      <c r="B157" s="16" t="s">
        <v>16</v>
      </c>
      <c r="C157" s="9"/>
      <c r="D157" s="9"/>
      <c r="E157" s="9"/>
      <c r="F157" s="9"/>
      <c r="G157" s="9"/>
      <c r="H157" s="9"/>
      <c r="I157" s="10"/>
      <c r="J157" s="9"/>
      <c r="K157" s="10"/>
      <c r="L157" s="9"/>
      <c r="M157" s="10"/>
      <c r="N157" s="9"/>
      <c r="O157" s="10"/>
    </row>
    <row r="158" spans="1:15" ht="16.5">
      <c r="A158" s="15"/>
      <c r="B158" s="16"/>
      <c r="C158" s="9"/>
      <c r="D158" s="9"/>
      <c r="E158" s="9"/>
      <c r="F158" s="9"/>
      <c r="G158" s="9"/>
      <c r="H158" s="9"/>
      <c r="I158" s="10"/>
      <c r="J158" s="9"/>
      <c r="K158" s="10"/>
      <c r="L158" s="9"/>
      <c r="M158" s="10"/>
      <c r="N158" s="9"/>
      <c r="O158" s="10"/>
    </row>
    <row r="159" spans="1:15" ht="15.75">
      <c r="A159" s="15"/>
      <c r="B159" s="16"/>
      <c r="C159" s="9"/>
      <c r="D159" s="9"/>
      <c r="E159" s="9"/>
      <c r="F159" s="9"/>
      <c r="G159" s="9"/>
      <c r="H159" s="9"/>
      <c r="I159" s="10"/>
      <c r="J159" s="9"/>
      <c r="K159" s="10"/>
      <c r="L159" s="9"/>
      <c r="M159" s="10"/>
      <c r="N159" s="9"/>
      <c r="O159" s="10"/>
    </row>
    <row r="160" spans="1:15" ht="15.75">
      <c r="A160" s="15"/>
      <c r="C160" s="9"/>
      <c r="D160" s="9"/>
      <c r="E160" s="9"/>
      <c r="F160" s="9"/>
      <c r="G160" s="9"/>
      <c r="H160" s="9"/>
      <c r="I160" s="10"/>
      <c r="J160" s="9"/>
      <c r="K160" s="10"/>
      <c r="L160" s="9"/>
      <c r="M160" s="10"/>
      <c r="N160" s="9"/>
      <c r="O160" s="10"/>
    </row>
    <row r="161" spans="1:15" ht="16.5">
      <c r="A161" s="15"/>
      <c r="C161" s="9"/>
      <c r="D161" s="9"/>
      <c r="E161" s="9"/>
      <c r="F161" s="9"/>
      <c r="G161" s="9"/>
      <c r="H161" s="9"/>
      <c r="I161" s="10"/>
      <c r="J161" s="9"/>
      <c r="K161" s="10"/>
      <c r="L161" s="9"/>
      <c r="M161" s="10"/>
      <c r="N161" s="9"/>
      <c r="O161" s="10"/>
    </row>
    <row r="162" spans="1:15" ht="16.5">
      <c r="A162" s="15">
        <v>12</v>
      </c>
      <c r="B162" s="16" t="s">
        <v>61</v>
      </c>
      <c r="C162" s="9"/>
      <c r="D162" s="9"/>
      <c r="E162" s="9"/>
      <c r="F162" s="9"/>
      <c r="G162" s="9"/>
      <c r="H162" s="9"/>
      <c r="I162" s="10"/>
      <c r="J162" s="9"/>
      <c r="K162" s="10"/>
      <c r="L162" s="9"/>
      <c r="M162" s="10"/>
      <c r="N162" s="9"/>
      <c r="O162" s="10"/>
    </row>
    <row r="163" spans="1:15" ht="16.5">
      <c r="A163" s="15"/>
      <c r="B163" s="16"/>
      <c r="C163" s="9"/>
      <c r="D163" s="9"/>
      <c r="E163" s="9"/>
      <c r="F163" s="9"/>
      <c r="G163" s="9"/>
      <c r="H163" s="9"/>
      <c r="I163" s="10"/>
      <c r="J163" s="9"/>
      <c r="K163" s="10"/>
      <c r="L163" s="9"/>
      <c r="M163" s="10"/>
      <c r="N163" s="9"/>
      <c r="O163" s="10"/>
    </row>
    <row r="164" spans="1:15" ht="15.75">
      <c r="A164" s="15"/>
      <c r="C164" s="9"/>
      <c r="D164" s="9"/>
      <c r="E164" s="9"/>
      <c r="F164" s="9"/>
      <c r="G164" s="9"/>
      <c r="H164" s="9"/>
      <c r="I164" s="10"/>
      <c r="J164" s="9"/>
      <c r="K164" s="10"/>
      <c r="L164" s="9"/>
      <c r="M164" s="10"/>
      <c r="N164" s="9"/>
      <c r="O164" s="10"/>
    </row>
    <row r="165" spans="1:15" ht="15.75">
      <c r="A165" s="15"/>
      <c r="B165" s="16"/>
      <c r="C165" s="9"/>
      <c r="D165" s="9"/>
      <c r="E165" s="9"/>
      <c r="F165" s="9"/>
      <c r="G165" s="9"/>
      <c r="H165" s="9"/>
      <c r="I165" s="10"/>
      <c r="J165" s="9"/>
      <c r="K165" s="10"/>
      <c r="L165" s="9"/>
      <c r="M165" s="10"/>
      <c r="N165" s="9"/>
      <c r="O165" s="10"/>
    </row>
    <row r="166" spans="1:15" ht="16.5">
      <c r="A166" s="15"/>
      <c r="C166" s="9"/>
      <c r="D166" s="9"/>
      <c r="E166" s="9"/>
      <c r="F166" s="9"/>
      <c r="G166" s="9"/>
      <c r="H166" s="9"/>
      <c r="I166" s="10"/>
      <c r="J166" s="9"/>
      <c r="K166" s="10"/>
      <c r="L166" s="9"/>
      <c r="M166" s="10"/>
      <c r="N166" s="9"/>
      <c r="O166" s="10"/>
    </row>
    <row r="167" spans="1:15" ht="16.5">
      <c r="A167" s="15">
        <v>13</v>
      </c>
      <c r="B167" s="16" t="s">
        <v>118</v>
      </c>
      <c r="C167" s="9"/>
      <c r="D167" s="9"/>
      <c r="E167" s="9"/>
      <c r="F167" s="9"/>
      <c r="G167" s="9"/>
      <c r="H167" s="9"/>
      <c r="I167" s="10"/>
      <c r="J167" s="9"/>
      <c r="K167" s="10"/>
      <c r="L167" s="9"/>
      <c r="M167" s="10"/>
      <c r="N167" s="9"/>
      <c r="O167" s="10"/>
    </row>
    <row r="168" spans="1:15" ht="16.5">
      <c r="A168" s="15"/>
      <c r="B168" s="16"/>
      <c r="C168" s="9"/>
      <c r="D168" s="9"/>
      <c r="E168" s="9"/>
      <c r="F168" s="9"/>
      <c r="G168" s="9"/>
      <c r="H168" s="9"/>
      <c r="I168" s="10"/>
      <c r="J168" s="9"/>
      <c r="K168" s="10"/>
      <c r="L168" s="9"/>
      <c r="M168" s="10"/>
      <c r="N168" s="9"/>
      <c r="O168" s="10"/>
    </row>
    <row r="169" spans="1:15" ht="15.75">
      <c r="A169" s="15"/>
      <c r="B169" s="9"/>
      <c r="G169" s="9"/>
      <c r="H169" s="9"/>
      <c r="I169" s="10"/>
      <c r="J169" s="9"/>
      <c r="K169" s="10"/>
      <c r="L169" s="9"/>
      <c r="M169" s="10"/>
      <c r="N169" s="9"/>
      <c r="O169" s="10"/>
    </row>
    <row r="170" spans="1:15" ht="15.75">
      <c r="A170" s="15"/>
      <c r="G170" s="9"/>
      <c r="H170" s="9"/>
      <c r="I170" s="10"/>
      <c r="J170" s="9"/>
      <c r="K170" s="10"/>
      <c r="L170" s="9"/>
      <c r="M170" s="10"/>
      <c r="N170" s="9"/>
      <c r="O170" s="10"/>
    </row>
    <row r="171" spans="1:15" ht="15.75">
      <c r="A171" s="16"/>
      <c r="B171" s="9"/>
      <c r="C171" s="9"/>
      <c r="D171" s="9"/>
      <c r="E171" s="9"/>
      <c r="F171" s="9"/>
      <c r="G171" s="9"/>
      <c r="H171" s="9"/>
      <c r="I171" s="9"/>
      <c r="J171" s="9"/>
      <c r="K171" s="21"/>
      <c r="L171" s="14"/>
      <c r="M171" s="49"/>
      <c r="N171" s="14"/>
      <c r="O171" s="49"/>
    </row>
    <row r="172" spans="1:15" ht="15.75">
      <c r="A172" s="16"/>
      <c r="B172" s="9"/>
      <c r="C172" s="9"/>
      <c r="D172" s="9"/>
      <c r="E172" s="9"/>
      <c r="F172" s="9"/>
      <c r="G172" s="9"/>
      <c r="H172" s="9"/>
      <c r="I172" s="9"/>
      <c r="J172" s="9"/>
      <c r="K172" s="21"/>
      <c r="L172" s="14"/>
      <c r="M172" s="49"/>
      <c r="N172" s="14"/>
      <c r="O172" s="49"/>
    </row>
    <row r="173" spans="1:15" ht="16.5">
      <c r="A173" s="16"/>
      <c r="B173" s="9"/>
      <c r="C173" s="9"/>
      <c r="D173" s="9"/>
      <c r="E173" s="9"/>
      <c r="F173" s="9"/>
      <c r="G173" s="9"/>
      <c r="H173" s="9"/>
      <c r="I173" s="9"/>
      <c r="J173" s="9"/>
      <c r="K173" s="21"/>
      <c r="L173" s="14"/>
      <c r="M173" s="49"/>
      <c r="N173" s="14"/>
      <c r="O173" s="49"/>
    </row>
    <row r="174" spans="1:15" ht="16.5">
      <c r="A174" s="16"/>
      <c r="B174" s="9"/>
      <c r="C174" s="9"/>
      <c r="D174" s="9"/>
      <c r="E174" s="9"/>
      <c r="F174" s="9"/>
      <c r="G174" s="9"/>
      <c r="H174" s="9"/>
      <c r="I174" s="9"/>
      <c r="J174" s="9"/>
      <c r="K174" s="21"/>
      <c r="L174" s="14"/>
      <c r="M174" s="21"/>
      <c r="N174" s="14"/>
      <c r="O174" s="21"/>
    </row>
    <row r="175" spans="1:15" ht="16.5">
      <c r="A175" s="16"/>
      <c r="B175" s="9"/>
      <c r="C175" s="9"/>
      <c r="D175" s="9"/>
      <c r="E175" s="9"/>
      <c r="F175" s="9"/>
      <c r="G175" s="9"/>
      <c r="H175" s="9"/>
      <c r="I175" s="9"/>
      <c r="J175" s="9"/>
      <c r="K175" s="21"/>
      <c r="L175" s="14"/>
      <c r="M175" s="21"/>
      <c r="N175" s="14"/>
      <c r="O175" s="21"/>
    </row>
    <row r="176" spans="1:14" ht="16.5">
      <c r="A176" s="15"/>
      <c r="B176" s="9"/>
      <c r="C176" s="9"/>
      <c r="D176" s="9"/>
      <c r="E176" s="9"/>
      <c r="F176" s="9"/>
      <c r="G176" s="9"/>
      <c r="H176" s="9"/>
      <c r="I176" s="9"/>
      <c r="J176" s="9"/>
      <c r="K176" s="9"/>
      <c r="L176" s="9"/>
      <c r="M176" s="9"/>
      <c r="N176" s="9"/>
    </row>
    <row r="177" spans="1:14" ht="16.5">
      <c r="A177" s="15"/>
      <c r="B177" s="9"/>
      <c r="C177" s="9"/>
      <c r="D177" s="9"/>
      <c r="E177" s="9"/>
      <c r="F177" s="9"/>
      <c r="G177" s="9"/>
      <c r="H177" s="9"/>
      <c r="I177" s="9"/>
      <c r="J177" s="9"/>
      <c r="K177" s="9"/>
      <c r="L177" s="9"/>
      <c r="M177" s="9"/>
      <c r="N177" s="9"/>
    </row>
    <row r="178" spans="1:14" ht="16.5">
      <c r="A178" s="15"/>
      <c r="B178" s="9"/>
      <c r="C178" s="9"/>
      <c r="D178" s="9"/>
      <c r="E178" s="9"/>
      <c r="F178" s="9"/>
      <c r="G178" s="9"/>
      <c r="H178" s="9"/>
      <c r="I178" s="9"/>
      <c r="J178" s="9"/>
      <c r="K178" s="9"/>
      <c r="L178" s="9"/>
      <c r="M178" s="9"/>
      <c r="N178" s="9"/>
    </row>
    <row r="179" spans="1:14" ht="16.5">
      <c r="A179" s="15"/>
      <c r="B179" s="9"/>
      <c r="C179" s="9"/>
      <c r="D179" s="9"/>
      <c r="E179" s="9"/>
      <c r="F179" s="9"/>
      <c r="G179" s="9"/>
      <c r="H179" s="9"/>
      <c r="I179" s="9"/>
      <c r="J179" s="9"/>
      <c r="K179" s="9"/>
      <c r="L179" s="9"/>
      <c r="M179" s="9"/>
      <c r="N179" s="9"/>
    </row>
    <row r="180" spans="1:14" ht="16.5">
      <c r="A180" s="15"/>
      <c r="B180" s="9"/>
      <c r="C180" s="9"/>
      <c r="D180" s="9"/>
      <c r="E180" s="9"/>
      <c r="F180" s="9"/>
      <c r="G180" s="9"/>
      <c r="H180" s="9"/>
      <c r="I180" s="9"/>
      <c r="J180" s="9"/>
      <c r="K180" s="9"/>
      <c r="L180" s="9"/>
      <c r="M180" s="9"/>
      <c r="N180" s="9"/>
    </row>
    <row r="181" spans="1:14" ht="16.5">
      <c r="A181" s="15"/>
      <c r="B181" s="9"/>
      <c r="C181" s="9"/>
      <c r="D181" s="9"/>
      <c r="E181" s="9"/>
      <c r="F181" s="9"/>
      <c r="G181" s="9"/>
      <c r="H181" s="9"/>
      <c r="I181" s="9"/>
      <c r="J181" s="9"/>
      <c r="K181" s="9"/>
      <c r="L181" s="9"/>
      <c r="M181" s="9"/>
      <c r="N181" s="9"/>
    </row>
    <row r="182" spans="1:14" ht="16.5">
      <c r="A182" s="15"/>
      <c r="B182" s="9"/>
      <c r="C182" s="9"/>
      <c r="D182" s="9"/>
      <c r="E182" s="9"/>
      <c r="F182" s="9"/>
      <c r="G182" s="9"/>
      <c r="H182" s="9"/>
      <c r="I182" s="9"/>
      <c r="J182" s="9"/>
      <c r="K182" s="9"/>
      <c r="L182" s="9"/>
      <c r="M182" s="9"/>
      <c r="N182" s="9"/>
    </row>
    <row r="183" spans="1:14" ht="16.5">
      <c r="A183" s="15"/>
      <c r="B183" s="9"/>
      <c r="C183" s="9"/>
      <c r="D183" s="9"/>
      <c r="E183" s="9"/>
      <c r="F183" s="9"/>
      <c r="G183" s="9"/>
      <c r="H183" s="9"/>
      <c r="I183" s="9"/>
      <c r="J183" s="9"/>
      <c r="K183" s="9"/>
      <c r="L183" s="9"/>
      <c r="M183" s="9"/>
      <c r="N183" s="9"/>
    </row>
    <row r="184" spans="1:14" ht="16.5">
      <c r="A184" s="15"/>
      <c r="B184" s="9"/>
      <c r="C184" s="9"/>
      <c r="D184" s="9"/>
      <c r="E184" s="9"/>
      <c r="F184" s="9"/>
      <c r="G184" s="9"/>
      <c r="H184" s="9"/>
      <c r="I184" s="9"/>
      <c r="J184" s="9"/>
      <c r="K184" s="9"/>
      <c r="L184" s="9"/>
      <c r="M184" s="9"/>
      <c r="N184" s="9"/>
    </row>
    <row r="185" spans="1:14" ht="16.5">
      <c r="A185" s="15"/>
      <c r="B185" s="9"/>
      <c r="C185" s="9"/>
      <c r="D185" s="9"/>
      <c r="E185" s="9"/>
      <c r="F185" s="9"/>
      <c r="G185" s="9"/>
      <c r="H185" s="9"/>
      <c r="I185" s="9"/>
      <c r="J185" s="9"/>
      <c r="K185" s="9"/>
      <c r="L185" s="9"/>
      <c r="M185" s="9"/>
      <c r="N185" s="9"/>
    </row>
    <row r="186" spans="1:14" ht="16.5">
      <c r="A186" s="15"/>
      <c r="B186" s="9"/>
      <c r="C186" s="9"/>
      <c r="D186" s="9"/>
      <c r="E186" s="9"/>
      <c r="F186" s="9"/>
      <c r="G186" s="9"/>
      <c r="H186" s="9"/>
      <c r="I186" s="9"/>
      <c r="J186" s="9"/>
      <c r="K186" s="9"/>
      <c r="L186" s="9"/>
      <c r="M186" s="9"/>
      <c r="N186" s="9"/>
    </row>
    <row r="187" spans="1:14" ht="16.5">
      <c r="A187" s="15"/>
      <c r="B187" s="9"/>
      <c r="C187" s="9"/>
      <c r="D187" s="9"/>
      <c r="E187" s="9"/>
      <c r="F187" s="9"/>
      <c r="G187" s="9"/>
      <c r="H187" s="9"/>
      <c r="I187" s="9"/>
      <c r="J187" s="9"/>
      <c r="K187" s="9"/>
      <c r="L187" s="9"/>
      <c r="M187" s="9"/>
      <c r="N187" s="9"/>
    </row>
  </sheetData>
  <mergeCells count="2">
    <mergeCell ref="G46:H46"/>
    <mergeCell ref="I46:J46"/>
  </mergeCells>
  <printOptions horizontalCentered="1"/>
  <pageMargins left="0.35" right="0.31" top="0.4" bottom="0.5" header="0.24" footer="0.59"/>
  <pageSetup horizontalDpi="300" verticalDpi="300" orientation="portrait" paperSize="9" scale="70" r:id="rId2"/>
  <rowBreaks count="2" manualBreakCount="2">
    <brk id="56" max="255" man="1"/>
    <brk id="116" max="10" man="1"/>
  </rowBreaks>
  <drawing r:id="rId1"/>
</worksheet>
</file>

<file path=xl/worksheets/sheet7.xml><?xml version="1.0" encoding="utf-8"?>
<worksheet xmlns="http://schemas.openxmlformats.org/spreadsheetml/2006/main" xmlns:r="http://schemas.openxmlformats.org/officeDocument/2006/relationships">
  <dimension ref="A1:O133"/>
  <sheetViews>
    <sheetView zoomScale="75" zoomScaleNormal="75" zoomScaleSheetLayoutView="100" workbookViewId="0" topLeftCell="A1">
      <selection activeCell="C28" sqref="C28"/>
    </sheetView>
  </sheetViews>
  <sheetFormatPr defaultColWidth="9.00390625" defaultRowHeight="15.75"/>
  <cols>
    <col min="1" max="1" width="3.875" style="50" customWidth="1"/>
    <col min="2" max="2" width="9.00390625" style="6" customWidth="1"/>
    <col min="3" max="3" width="17.50390625" style="6" customWidth="1"/>
    <col min="4" max="5" width="10.25390625" style="6" customWidth="1"/>
    <col min="6" max="6" width="9.25390625" style="6" bestFit="1" customWidth="1"/>
    <col min="7" max="7" width="11.875" style="6" customWidth="1"/>
    <col min="8" max="8" width="11.00390625" style="6" customWidth="1"/>
    <col min="9" max="9" width="11.125" style="6" customWidth="1"/>
    <col min="10" max="10" width="9.875" style="6" customWidth="1"/>
    <col min="11" max="11" width="11.50390625" style="6" customWidth="1"/>
    <col min="12" max="12" width="9.00390625" style="6" customWidth="1"/>
    <col min="13" max="13" width="9.25390625" style="6" bestFit="1" customWidth="1"/>
    <col min="14" max="16384" width="9.00390625" style="6" customWidth="1"/>
  </cols>
  <sheetData>
    <row r="1" ht="18.75">
      <c r="A1" s="7" t="s">
        <v>31</v>
      </c>
    </row>
    <row r="2" ht="15.75">
      <c r="A2" s="8" t="s">
        <v>32</v>
      </c>
    </row>
    <row r="4" spans="1:15" ht="16.5">
      <c r="A4" s="12" t="s">
        <v>181</v>
      </c>
      <c r="C4" s="9"/>
      <c r="D4" s="9"/>
      <c r="E4" s="9"/>
      <c r="F4" s="9"/>
      <c r="G4" s="9"/>
      <c r="H4" s="9"/>
      <c r="I4" s="10"/>
      <c r="J4" s="9"/>
      <c r="K4" s="10"/>
      <c r="L4" s="9"/>
      <c r="M4" s="10"/>
      <c r="N4" s="9"/>
      <c r="O4" s="10"/>
    </row>
    <row r="5" spans="1:15" ht="15.75">
      <c r="A5" s="15"/>
      <c r="B5" s="9"/>
      <c r="C5" s="9"/>
      <c r="D5" s="9"/>
      <c r="E5" s="9"/>
      <c r="F5" s="9"/>
      <c r="G5" s="9"/>
      <c r="H5" s="9"/>
      <c r="I5" s="10"/>
      <c r="J5" s="9"/>
      <c r="K5" s="10"/>
      <c r="L5" s="9"/>
      <c r="M5" s="10"/>
      <c r="N5" s="9"/>
      <c r="O5" s="10"/>
    </row>
    <row r="6" spans="1:15" ht="15.75">
      <c r="A6" s="15">
        <v>14</v>
      </c>
      <c r="B6" s="18" t="s">
        <v>23</v>
      </c>
      <c r="C6" s="104"/>
      <c r="D6" s="104"/>
      <c r="E6" s="104"/>
      <c r="F6" s="104"/>
      <c r="G6" s="104"/>
      <c r="H6" s="104"/>
      <c r="I6" s="105"/>
      <c r="J6" s="104"/>
      <c r="K6" s="105"/>
      <c r="L6" s="104"/>
      <c r="M6" s="10"/>
      <c r="N6" s="9"/>
      <c r="O6" s="10"/>
    </row>
    <row r="7" spans="1:15" ht="16.5">
      <c r="A7" s="15"/>
      <c r="B7" s="18"/>
      <c r="C7" s="104"/>
      <c r="D7" s="104"/>
      <c r="E7" s="104"/>
      <c r="F7" s="104"/>
      <c r="G7" s="104"/>
      <c r="H7" s="104"/>
      <c r="I7" s="105"/>
      <c r="J7" s="104"/>
      <c r="K7" s="105"/>
      <c r="L7" s="104"/>
      <c r="M7" s="10"/>
      <c r="N7" s="9"/>
      <c r="O7" s="10"/>
    </row>
    <row r="8" spans="1:15" ht="15.75">
      <c r="A8" s="15"/>
      <c r="B8" s="16"/>
      <c r="C8" s="9"/>
      <c r="D8" s="9"/>
      <c r="E8" s="9"/>
      <c r="F8" s="9"/>
      <c r="G8" s="9"/>
      <c r="H8" s="9"/>
      <c r="I8" s="10"/>
      <c r="J8" s="9"/>
      <c r="K8" s="10"/>
      <c r="L8" s="9"/>
      <c r="M8" s="10"/>
      <c r="N8" s="9"/>
      <c r="O8" s="10"/>
    </row>
    <row r="9" spans="1:15" ht="15.75">
      <c r="A9" s="15"/>
      <c r="B9" s="16"/>
      <c r="C9" s="9"/>
      <c r="D9" s="9"/>
      <c r="E9" s="9"/>
      <c r="F9" s="9"/>
      <c r="G9" s="9"/>
      <c r="H9" s="9"/>
      <c r="I9" s="10"/>
      <c r="J9" s="9"/>
      <c r="K9" s="10"/>
      <c r="L9" s="9"/>
      <c r="M9" s="10"/>
      <c r="N9" s="9"/>
      <c r="O9" s="10"/>
    </row>
    <row r="10" spans="1:15" ht="15.75">
      <c r="A10" s="15"/>
      <c r="B10" s="16"/>
      <c r="C10" s="9"/>
      <c r="D10" s="9"/>
      <c r="E10" s="9"/>
      <c r="F10" s="9"/>
      <c r="G10" s="9"/>
      <c r="H10" s="9"/>
      <c r="I10" s="10"/>
      <c r="J10" s="9"/>
      <c r="K10" s="10"/>
      <c r="L10" s="9"/>
      <c r="M10" s="10"/>
      <c r="N10" s="9"/>
      <c r="O10" s="10"/>
    </row>
    <row r="11" spans="1:15" ht="15.75">
      <c r="A11" s="15"/>
      <c r="B11" s="16"/>
      <c r="C11" s="9"/>
      <c r="D11" s="9"/>
      <c r="E11" s="9"/>
      <c r="F11" s="9"/>
      <c r="G11" s="9"/>
      <c r="H11" s="9"/>
      <c r="I11" s="10"/>
      <c r="J11" s="9"/>
      <c r="K11" s="10"/>
      <c r="L11" s="9"/>
      <c r="M11" s="10"/>
      <c r="N11" s="9"/>
      <c r="O11" s="10"/>
    </row>
    <row r="12" spans="1:15" ht="15.75">
      <c r="A12" s="15"/>
      <c r="B12" s="16"/>
      <c r="C12" s="9"/>
      <c r="D12" s="9"/>
      <c r="E12" s="9"/>
      <c r="F12" s="9"/>
      <c r="G12" s="9"/>
      <c r="H12" s="9"/>
      <c r="I12" s="10"/>
      <c r="J12" s="9"/>
      <c r="K12" s="10"/>
      <c r="L12" s="9"/>
      <c r="M12" s="10"/>
      <c r="N12" s="9"/>
      <c r="O12" s="10"/>
    </row>
    <row r="13" spans="1:15" ht="15.75">
      <c r="A13" s="15"/>
      <c r="B13" s="16"/>
      <c r="C13" s="9"/>
      <c r="D13" s="9"/>
      <c r="E13" s="9"/>
      <c r="F13" s="9"/>
      <c r="G13" s="9"/>
      <c r="H13" s="9"/>
      <c r="I13" s="10"/>
      <c r="J13" s="9"/>
      <c r="K13" s="10"/>
      <c r="L13" s="9"/>
      <c r="M13" s="10"/>
      <c r="N13" s="9"/>
      <c r="O13" s="10"/>
    </row>
    <row r="14" spans="1:15" ht="15.75">
      <c r="A14" s="15"/>
      <c r="B14" s="16"/>
      <c r="C14" s="9"/>
      <c r="D14" s="9"/>
      <c r="E14" s="9"/>
      <c r="F14" s="9"/>
      <c r="G14" s="9"/>
      <c r="H14" s="9"/>
      <c r="I14" s="10"/>
      <c r="J14" s="9"/>
      <c r="K14" s="10"/>
      <c r="L14" s="9"/>
      <c r="M14" s="10"/>
      <c r="N14" s="9"/>
      <c r="O14" s="10"/>
    </row>
    <row r="15" spans="1:15" ht="16.5">
      <c r="A15" s="15">
        <v>15</v>
      </c>
      <c r="B15" s="16" t="s">
        <v>159</v>
      </c>
      <c r="C15" s="9"/>
      <c r="D15" s="9"/>
      <c r="E15" s="9"/>
      <c r="F15" s="9"/>
      <c r="G15" s="9"/>
      <c r="H15" s="9"/>
      <c r="I15" s="10"/>
      <c r="J15" s="9"/>
      <c r="K15" s="10"/>
      <c r="L15" s="9"/>
      <c r="M15" s="10"/>
      <c r="N15" s="9"/>
      <c r="O15" s="10"/>
    </row>
    <row r="16" spans="1:15" ht="16.5">
      <c r="A16" s="15"/>
      <c r="B16" s="16"/>
      <c r="C16" s="9"/>
      <c r="D16" s="9"/>
      <c r="E16" s="9"/>
      <c r="F16" s="9"/>
      <c r="G16" s="9"/>
      <c r="H16" s="9"/>
      <c r="I16" s="10"/>
      <c r="J16" s="9"/>
      <c r="K16" s="10"/>
      <c r="L16" s="9"/>
      <c r="M16" s="10"/>
      <c r="N16" s="9"/>
      <c r="O16" s="10"/>
    </row>
    <row r="17" spans="1:15" ht="15.75">
      <c r="A17" s="15"/>
      <c r="B17" s="16"/>
      <c r="C17" s="9"/>
      <c r="D17" s="9"/>
      <c r="E17" s="9"/>
      <c r="F17" s="9"/>
      <c r="G17" s="9"/>
      <c r="H17" s="9"/>
      <c r="I17" s="10"/>
      <c r="J17" s="9"/>
      <c r="K17" s="10"/>
      <c r="L17" s="9"/>
      <c r="M17" s="10"/>
      <c r="N17" s="9"/>
      <c r="O17" s="10"/>
    </row>
    <row r="18" spans="1:15" ht="15.75">
      <c r="A18" s="15"/>
      <c r="B18" s="16"/>
      <c r="C18" s="9"/>
      <c r="D18" s="9"/>
      <c r="E18" s="9"/>
      <c r="F18" s="9"/>
      <c r="G18" s="9"/>
      <c r="H18" s="9"/>
      <c r="I18" s="10"/>
      <c r="J18" s="9"/>
      <c r="K18" s="10"/>
      <c r="L18" s="9"/>
      <c r="M18" s="10"/>
      <c r="N18" s="9"/>
      <c r="O18" s="10"/>
    </row>
    <row r="19" spans="1:15" ht="15.75">
      <c r="A19" s="15"/>
      <c r="B19" s="16"/>
      <c r="C19" s="9"/>
      <c r="D19" s="9"/>
      <c r="E19" s="9"/>
      <c r="F19" s="9"/>
      <c r="G19" s="9"/>
      <c r="H19" s="9"/>
      <c r="I19" s="10"/>
      <c r="J19" s="9"/>
      <c r="K19" s="10"/>
      <c r="L19" s="9"/>
      <c r="M19" s="10"/>
      <c r="N19" s="9"/>
      <c r="O19" s="10"/>
    </row>
    <row r="20" spans="1:15" ht="15.75">
      <c r="A20" s="15"/>
      <c r="B20" s="16"/>
      <c r="C20" s="9"/>
      <c r="D20" s="9"/>
      <c r="E20" s="9"/>
      <c r="F20" s="9"/>
      <c r="G20" s="9"/>
      <c r="H20" s="9"/>
      <c r="I20" s="10"/>
      <c r="J20" s="9"/>
      <c r="K20" s="10"/>
      <c r="L20" s="9"/>
      <c r="M20" s="10"/>
      <c r="N20" s="9"/>
      <c r="O20" s="10"/>
    </row>
    <row r="21" spans="1:15" ht="16.5">
      <c r="A21" s="15"/>
      <c r="B21" s="16"/>
      <c r="C21" s="9"/>
      <c r="D21" s="9"/>
      <c r="E21" s="9"/>
      <c r="F21" s="9"/>
      <c r="G21" s="9"/>
      <c r="H21" s="9"/>
      <c r="I21" s="10"/>
      <c r="J21" s="9"/>
      <c r="K21" s="10"/>
      <c r="L21" s="9"/>
      <c r="M21" s="10"/>
      <c r="N21" s="9"/>
      <c r="O21" s="10"/>
    </row>
    <row r="22" spans="1:15" ht="16.5">
      <c r="A22" s="15">
        <v>16</v>
      </c>
      <c r="B22" s="16" t="s">
        <v>24</v>
      </c>
      <c r="C22" s="9"/>
      <c r="D22" s="9"/>
      <c r="E22" s="9"/>
      <c r="F22" s="9"/>
      <c r="G22" s="9"/>
      <c r="H22" s="9"/>
      <c r="I22" s="10"/>
      <c r="J22" s="9"/>
      <c r="K22" s="10"/>
      <c r="L22" s="9"/>
      <c r="M22" s="10"/>
      <c r="N22" s="9"/>
      <c r="O22" s="10"/>
    </row>
    <row r="23" spans="1:15" ht="16.5">
      <c r="A23" s="15"/>
      <c r="B23" s="16"/>
      <c r="C23" s="9"/>
      <c r="D23" s="9"/>
      <c r="E23" s="9"/>
      <c r="F23" s="9"/>
      <c r="G23" s="9"/>
      <c r="H23" s="9"/>
      <c r="I23" s="10"/>
      <c r="J23" s="9"/>
      <c r="K23" s="10"/>
      <c r="L23" s="9"/>
      <c r="M23" s="10"/>
      <c r="N23" s="9"/>
      <c r="O23" s="10"/>
    </row>
    <row r="24" spans="1:15" ht="15.75">
      <c r="A24" s="15"/>
      <c r="L24" s="9"/>
      <c r="M24" s="10"/>
      <c r="N24" s="9"/>
      <c r="O24" s="10"/>
    </row>
    <row r="25" spans="1:15" ht="15.75">
      <c r="A25" s="15"/>
      <c r="L25" s="9"/>
      <c r="M25" s="10"/>
      <c r="N25" s="9"/>
      <c r="O25" s="10"/>
    </row>
    <row r="26" spans="1:15" ht="15.75">
      <c r="A26" s="15"/>
      <c r="L26" s="9"/>
      <c r="M26" s="10"/>
      <c r="N26" s="9"/>
      <c r="O26" s="10"/>
    </row>
    <row r="27" spans="1:15" ht="15.75">
      <c r="A27" s="15"/>
      <c r="B27" s="16"/>
      <c r="C27" s="9"/>
      <c r="D27" s="9"/>
      <c r="E27" s="9"/>
      <c r="F27" s="9"/>
      <c r="G27" s="9"/>
      <c r="H27" s="9"/>
      <c r="I27" s="10"/>
      <c r="J27" s="9"/>
      <c r="K27" s="10"/>
      <c r="L27" s="9"/>
      <c r="M27" s="10"/>
      <c r="N27" s="9"/>
      <c r="O27" s="10"/>
    </row>
    <row r="28" spans="1:15" ht="16.5">
      <c r="A28" s="15"/>
      <c r="C28" s="9"/>
      <c r="D28" s="9"/>
      <c r="E28" s="9"/>
      <c r="F28" s="9"/>
      <c r="G28" s="9"/>
      <c r="H28" s="9"/>
      <c r="I28" s="10"/>
      <c r="J28" s="9"/>
      <c r="K28" s="10"/>
      <c r="L28" s="9"/>
      <c r="M28" s="10"/>
      <c r="N28" s="9"/>
      <c r="O28" s="10"/>
    </row>
    <row r="29" spans="1:15" ht="16.5">
      <c r="A29" s="15">
        <v>17</v>
      </c>
      <c r="B29" s="16" t="s">
        <v>160</v>
      </c>
      <c r="C29" s="9"/>
      <c r="D29" s="9"/>
      <c r="E29" s="9"/>
      <c r="F29" s="9"/>
      <c r="G29" s="9"/>
      <c r="H29" s="9"/>
      <c r="I29" s="10"/>
      <c r="J29" s="9"/>
      <c r="K29" s="10"/>
      <c r="L29" s="9"/>
      <c r="M29" s="10"/>
      <c r="N29" s="9"/>
      <c r="O29" s="10"/>
    </row>
    <row r="30" spans="1:15" ht="16.5">
      <c r="A30" s="15"/>
      <c r="B30" s="16"/>
      <c r="C30" s="9"/>
      <c r="D30" s="9"/>
      <c r="E30" s="9"/>
      <c r="F30" s="9"/>
      <c r="G30" s="9"/>
      <c r="H30" s="9"/>
      <c r="I30" s="10"/>
      <c r="J30" s="9"/>
      <c r="K30" s="10"/>
      <c r="L30" s="9"/>
      <c r="M30" s="10"/>
      <c r="N30" s="9"/>
      <c r="O30" s="10"/>
    </row>
    <row r="31" spans="1:15" ht="15.75">
      <c r="A31" s="15"/>
      <c r="B31" s="16"/>
      <c r="C31" s="9"/>
      <c r="D31" s="9"/>
      <c r="E31" s="9"/>
      <c r="F31" s="9"/>
      <c r="G31" s="9"/>
      <c r="H31" s="9"/>
      <c r="I31" s="10"/>
      <c r="J31" s="9"/>
      <c r="K31" s="10"/>
      <c r="L31" s="9"/>
      <c r="M31" s="10"/>
      <c r="N31" s="9"/>
      <c r="O31" s="10"/>
    </row>
    <row r="32" spans="1:15" ht="15.75">
      <c r="A32" s="15"/>
      <c r="B32" s="16"/>
      <c r="C32" s="9"/>
      <c r="D32" s="9"/>
      <c r="E32" s="9"/>
      <c r="F32" s="9"/>
      <c r="G32" s="9"/>
      <c r="H32" s="9"/>
      <c r="I32" s="10"/>
      <c r="J32" s="9"/>
      <c r="K32" s="10"/>
      <c r="L32" s="9"/>
      <c r="M32" s="10"/>
      <c r="N32" s="9"/>
      <c r="O32" s="10"/>
    </row>
    <row r="33" spans="1:15" ht="16.5">
      <c r="A33" s="15"/>
      <c r="B33" s="16"/>
      <c r="C33" s="9"/>
      <c r="D33" s="9"/>
      <c r="E33" s="9"/>
      <c r="F33" s="9"/>
      <c r="G33" s="9"/>
      <c r="H33" s="9"/>
      <c r="I33" s="10"/>
      <c r="J33" s="9"/>
      <c r="K33" s="10"/>
      <c r="L33" s="9"/>
      <c r="M33" s="10"/>
      <c r="N33" s="9"/>
      <c r="O33" s="10"/>
    </row>
    <row r="34" spans="1:15" s="136" customFormat="1" ht="16.5">
      <c r="A34" s="129">
        <v>18</v>
      </c>
      <c r="B34" s="18" t="s">
        <v>2</v>
      </c>
      <c r="C34" s="130"/>
      <c r="D34" s="130"/>
      <c r="E34" s="131"/>
      <c r="F34" s="132"/>
      <c r="G34" s="133"/>
      <c r="H34" s="133"/>
      <c r="I34" s="134"/>
      <c r="J34" s="130"/>
      <c r="K34" s="135"/>
      <c r="L34" s="130"/>
      <c r="M34" s="135"/>
      <c r="N34" s="130"/>
      <c r="O34" s="135"/>
    </row>
    <row r="35" spans="1:15" s="136" customFormat="1" ht="16.5">
      <c r="A35" s="129"/>
      <c r="B35" s="18"/>
      <c r="C35" s="130"/>
      <c r="D35" s="130"/>
      <c r="E35" s="131"/>
      <c r="F35" s="132"/>
      <c r="G35" s="133"/>
      <c r="H35" s="133"/>
      <c r="I35" s="134"/>
      <c r="J35" s="130"/>
      <c r="K35" s="135"/>
      <c r="L35" s="130"/>
      <c r="M35" s="135"/>
      <c r="N35" s="130"/>
      <c r="O35" s="135"/>
    </row>
    <row r="36" spans="1:15" ht="30">
      <c r="A36" s="15"/>
      <c r="B36" s="22"/>
      <c r="C36" s="9"/>
      <c r="D36" s="9"/>
      <c r="E36" s="19"/>
      <c r="F36" s="14"/>
      <c r="G36" s="190" t="s">
        <v>147</v>
      </c>
      <c r="H36" s="189"/>
      <c r="I36" s="181" t="s">
        <v>141</v>
      </c>
      <c r="J36" s="9"/>
      <c r="K36" s="10"/>
      <c r="L36" s="9"/>
      <c r="M36" s="10"/>
      <c r="N36" s="9"/>
      <c r="O36" s="10"/>
    </row>
    <row r="37" spans="1:15" ht="16.5">
      <c r="A37" s="15"/>
      <c r="B37" s="22"/>
      <c r="C37" s="9"/>
      <c r="D37" s="9"/>
      <c r="E37" s="19"/>
      <c r="F37" s="14"/>
      <c r="G37" s="189" t="s">
        <v>139</v>
      </c>
      <c r="H37" s="189"/>
      <c r="I37" s="189" t="s">
        <v>139</v>
      </c>
      <c r="J37" s="9"/>
      <c r="K37" s="10"/>
      <c r="L37" s="9"/>
      <c r="M37" s="10"/>
      <c r="N37" s="9"/>
      <c r="O37" s="10"/>
    </row>
    <row r="38" spans="1:15" ht="16.5">
      <c r="A38" s="15"/>
      <c r="B38" s="16"/>
      <c r="C38" s="9"/>
      <c r="D38" s="9"/>
      <c r="E38" s="19"/>
      <c r="F38" s="14"/>
      <c r="G38" s="189" t="s">
        <v>1</v>
      </c>
      <c r="H38" s="189"/>
      <c r="I38" s="189" t="s">
        <v>1</v>
      </c>
      <c r="J38" s="9"/>
      <c r="K38" s="10"/>
      <c r="L38" s="9"/>
      <c r="M38" s="10"/>
      <c r="N38" s="9"/>
      <c r="O38" s="10"/>
    </row>
    <row r="39" spans="1:15" ht="16.5">
      <c r="A39" s="15"/>
      <c r="B39" s="16"/>
      <c r="C39" s="9"/>
      <c r="D39" s="9"/>
      <c r="E39" s="19"/>
      <c r="F39" s="14"/>
      <c r="G39" s="189"/>
      <c r="H39" s="189"/>
      <c r="I39" s="189"/>
      <c r="J39" s="9"/>
      <c r="K39" s="10"/>
      <c r="L39" s="9"/>
      <c r="M39" s="10"/>
      <c r="N39" s="9"/>
      <c r="O39" s="10"/>
    </row>
    <row r="40" spans="1:15" ht="16.5">
      <c r="A40" s="15"/>
      <c r="B40" s="9" t="s">
        <v>148</v>
      </c>
      <c r="C40" s="9"/>
      <c r="D40" s="9"/>
      <c r="E40" s="19"/>
      <c r="F40" s="14"/>
      <c r="G40" s="189"/>
      <c r="H40" s="189"/>
      <c r="I40" s="189"/>
      <c r="J40" s="9"/>
      <c r="K40" s="10"/>
      <c r="L40" s="9"/>
      <c r="M40" s="10"/>
      <c r="N40" s="9"/>
      <c r="O40" s="10"/>
    </row>
    <row r="41" spans="1:15" ht="16.5">
      <c r="A41" s="15"/>
      <c r="B41" s="9" t="s">
        <v>149</v>
      </c>
      <c r="C41" s="9"/>
      <c r="D41" s="9"/>
      <c r="E41" s="19"/>
      <c r="F41" s="14"/>
      <c r="G41" s="189">
        <v>14149</v>
      </c>
      <c r="H41" s="189"/>
      <c r="I41" s="189">
        <v>-7489</v>
      </c>
      <c r="J41" s="9"/>
      <c r="K41" s="10"/>
      <c r="L41" s="9"/>
      <c r="M41" s="10"/>
      <c r="N41" s="9"/>
      <c r="O41" s="10"/>
    </row>
    <row r="42" spans="1:15" ht="16.5">
      <c r="A42" s="15"/>
      <c r="B42" s="14" t="s">
        <v>18</v>
      </c>
      <c r="C42" s="9"/>
      <c r="D42" s="9"/>
      <c r="E42" s="19"/>
      <c r="F42" s="14"/>
      <c r="G42" s="126">
        <v>27500</v>
      </c>
      <c r="H42" s="189"/>
      <c r="I42" s="126">
        <v>82500</v>
      </c>
      <c r="J42" s="9"/>
      <c r="K42" s="10"/>
      <c r="L42" s="9"/>
      <c r="M42" s="10"/>
      <c r="N42" s="9"/>
      <c r="O42" s="10"/>
    </row>
    <row r="43" spans="1:15" ht="17.25" thickBot="1">
      <c r="A43" s="15"/>
      <c r="B43" s="14"/>
      <c r="C43" s="9"/>
      <c r="D43" s="9"/>
      <c r="E43" s="19"/>
      <c r="F43" s="14"/>
      <c r="G43" s="127">
        <f>SUM(G41:G42)</f>
        <v>41649</v>
      </c>
      <c r="H43" s="189"/>
      <c r="I43" s="127">
        <f>SUM(I41:I42)</f>
        <v>75011</v>
      </c>
      <c r="J43" s="9"/>
      <c r="K43" s="10"/>
      <c r="L43" s="9"/>
      <c r="M43" s="10"/>
      <c r="N43" s="9"/>
      <c r="O43" s="10"/>
    </row>
    <row r="44" spans="1:15" ht="16.5">
      <c r="A44" s="15"/>
      <c r="B44" s="9"/>
      <c r="C44" s="9"/>
      <c r="D44" s="9"/>
      <c r="E44" s="9"/>
      <c r="F44" s="9"/>
      <c r="G44" s="9"/>
      <c r="H44" s="9"/>
      <c r="I44" s="10"/>
      <c r="J44" s="9"/>
      <c r="K44" s="10"/>
      <c r="L44" s="9"/>
      <c r="M44" s="10"/>
      <c r="N44" s="9"/>
      <c r="O44" s="10"/>
    </row>
    <row r="45" spans="1:15" ht="16.5">
      <c r="A45" s="15"/>
      <c r="B45" s="9"/>
      <c r="C45" s="9"/>
      <c r="D45" s="9"/>
      <c r="E45" s="9"/>
      <c r="F45" s="9"/>
      <c r="G45" s="9"/>
      <c r="H45" s="9"/>
      <c r="I45" s="10"/>
      <c r="J45" s="9"/>
      <c r="K45" s="10"/>
      <c r="L45" s="9"/>
      <c r="M45" s="10"/>
      <c r="N45" s="9"/>
      <c r="O45" s="10"/>
    </row>
    <row r="46" spans="1:15" ht="15.75">
      <c r="A46" s="15"/>
      <c r="B46" s="9"/>
      <c r="C46" s="9"/>
      <c r="D46" s="9"/>
      <c r="E46" s="9"/>
      <c r="F46" s="9"/>
      <c r="G46" s="9"/>
      <c r="H46" s="9"/>
      <c r="I46" s="10"/>
      <c r="J46" s="9"/>
      <c r="K46" s="10"/>
      <c r="L46" s="9"/>
      <c r="M46" s="10"/>
      <c r="N46" s="9"/>
      <c r="O46" s="10"/>
    </row>
    <row r="47" spans="1:15" ht="15.75">
      <c r="A47" s="15"/>
      <c r="B47" s="9"/>
      <c r="C47" s="9"/>
      <c r="D47" s="9"/>
      <c r="E47" s="9"/>
      <c r="F47" s="9"/>
      <c r="G47" s="9"/>
      <c r="H47" s="9"/>
      <c r="I47" s="10"/>
      <c r="J47" s="9"/>
      <c r="K47" s="10"/>
      <c r="L47" s="9"/>
      <c r="M47" s="10"/>
      <c r="N47" s="9"/>
      <c r="O47" s="10"/>
    </row>
    <row r="48" spans="1:15" ht="15.75">
      <c r="A48" s="15"/>
      <c r="B48" s="9"/>
      <c r="C48" s="9"/>
      <c r="D48" s="9"/>
      <c r="E48" s="9"/>
      <c r="F48" s="9"/>
      <c r="G48" s="9"/>
      <c r="H48" s="9"/>
      <c r="I48" s="10"/>
      <c r="J48" s="9"/>
      <c r="K48" s="10"/>
      <c r="L48" s="9"/>
      <c r="M48" s="10"/>
      <c r="N48" s="9"/>
      <c r="O48" s="10"/>
    </row>
    <row r="49" spans="1:15" ht="15.75">
      <c r="A49" s="15"/>
      <c r="B49" s="9"/>
      <c r="C49" s="9"/>
      <c r="D49" s="9"/>
      <c r="E49" s="9"/>
      <c r="F49" s="9"/>
      <c r="G49" s="9"/>
      <c r="H49" s="9"/>
      <c r="I49" s="10"/>
      <c r="J49" s="9"/>
      <c r="K49" s="10"/>
      <c r="L49" s="9"/>
      <c r="M49" s="10"/>
      <c r="N49" s="9"/>
      <c r="O49" s="10"/>
    </row>
    <row r="50" spans="1:15" ht="15.75">
      <c r="A50" s="15">
        <v>19</v>
      </c>
      <c r="B50" s="16" t="s">
        <v>62</v>
      </c>
      <c r="C50" s="9"/>
      <c r="D50" s="9"/>
      <c r="E50" s="9"/>
      <c r="F50" s="9"/>
      <c r="G50" s="9"/>
      <c r="H50" s="9"/>
      <c r="I50" s="10"/>
      <c r="J50" s="9"/>
      <c r="K50" s="10"/>
      <c r="L50" s="9"/>
      <c r="M50" s="10"/>
      <c r="N50" s="9"/>
      <c r="O50" s="10"/>
    </row>
    <row r="51" spans="1:15" ht="16.5">
      <c r="A51" s="15"/>
      <c r="B51" s="16"/>
      <c r="C51" s="9"/>
      <c r="D51" s="9"/>
      <c r="E51" s="9"/>
      <c r="F51" s="9"/>
      <c r="G51" s="9"/>
      <c r="H51" s="9"/>
      <c r="I51" s="10"/>
      <c r="J51" s="9"/>
      <c r="K51" s="10"/>
      <c r="L51" s="9"/>
      <c r="M51" s="10"/>
      <c r="N51" s="9"/>
      <c r="O51" s="10"/>
    </row>
    <row r="52" spans="1:15" ht="15.75">
      <c r="A52" s="15"/>
      <c r="B52" s="16"/>
      <c r="C52" s="9"/>
      <c r="D52" s="9"/>
      <c r="E52" s="9"/>
      <c r="F52" s="9"/>
      <c r="G52" s="9"/>
      <c r="H52" s="9"/>
      <c r="I52" s="10"/>
      <c r="J52" s="9"/>
      <c r="K52" s="10"/>
      <c r="L52" s="9"/>
      <c r="M52" s="10"/>
      <c r="N52" s="9"/>
      <c r="O52" s="10"/>
    </row>
    <row r="53" spans="1:15" ht="15.75">
      <c r="A53" s="15"/>
      <c r="B53" s="16"/>
      <c r="C53" s="9"/>
      <c r="D53" s="9"/>
      <c r="E53" s="9"/>
      <c r="F53" s="9"/>
      <c r="G53" s="9"/>
      <c r="H53" s="9"/>
      <c r="I53" s="10"/>
      <c r="J53" s="9"/>
      <c r="K53" s="10"/>
      <c r="L53" s="9"/>
      <c r="M53" s="10"/>
      <c r="N53" s="9"/>
      <c r="O53" s="10"/>
    </row>
    <row r="54" spans="1:15" ht="16.5">
      <c r="A54" s="15"/>
      <c r="B54" s="16"/>
      <c r="C54" s="9"/>
      <c r="D54" s="9"/>
      <c r="E54" s="9"/>
      <c r="F54" s="9"/>
      <c r="G54" s="9"/>
      <c r="H54" s="9"/>
      <c r="I54" s="10"/>
      <c r="J54" s="9"/>
      <c r="K54" s="10"/>
      <c r="L54" s="9"/>
      <c r="M54" s="10"/>
      <c r="N54" s="9"/>
      <c r="O54" s="10"/>
    </row>
    <row r="55" spans="1:15" ht="16.5">
      <c r="A55" s="15">
        <v>20</v>
      </c>
      <c r="B55" s="16" t="s">
        <v>19</v>
      </c>
      <c r="C55" s="9"/>
      <c r="D55" s="9"/>
      <c r="E55" s="9"/>
      <c r="F55" s="9"/>
      <c r="G55" s="9"/>
      <c r="H55" s="9"/>
      <c r="I55" s="10"/>
      <c r="J55" s="9"/>
      <c r="K55" s="10"/>
      <c r="L55" s="9"/>
      <c r="M55" s="10"/>
      <c r="N55" s="9"/>
      <c r="O55" s="10"/>
    </row>
    <row r="56" spans="1:15" ht="16.5">
      <c r="A56" s="15"/>
      <c r="B56" s="16"/>
      <c r="C56" s="9"/>
      <c r="D56" s="9"/>
      <c r="E56" s="9"/>
      <c r="F56" s="9"/>
      <c r="G56" s="9"/>
      <c r="H56" s="9"/>
      <c r="I56" s="10"/>
      <c r="J56" s="9"/>
      <c r="K56" s="10"/>
      <c r="L56" s="9"/>
      <c r="M56" s="10"/>
      <c r="N56" s="9"/>
      <c r="O56" s="10"/>
    </row>
    <row r="57" spans="1:15" ht="15.75">
      <c r="A57" s="15"/>
      <c r="B57" s="16"/>
      <c r="C57" s="9"/>
      <c r="D57" s="9"/>
      <c r="E57" s="9"/>
      <c r="F57" s="9"/>
      <c r="G57" s="9"/>
      <c r="H57" s="9"/>
      <c r="I57" s="10"/>
      <c r="J57" s="9"/>
      <c r="K57" s="10"/>
      <c r="L57" s="9"/>
      <c r="M57" s="10"/>
      <c r="N57" s="9"/>
      <c r="O57" s="10"/>
    </row>
    <row r="58" spans="1:15" ht="15.75">
      <c r="A58" s="15"/>
      <c r="B58" s="16"/>
      <c r="C58" s="9"/>
      <c r="D58" s="9"/>
      <c r="E58" s="9"/>
      <c r="F58" s="9"/>
      <c r="G58" s="9"/>
      <c r="H58" s="9"/>
      <c r="I58" s="10"/>
      <c r="J58" s="9"/>
      <c r="K58" s="10"/>
      <c r="L58" s="9"/>
      <c r="M58" s="10"/>
      <c r="N58" s="9"/>
      <c r="O58" s="10"/>
    </row>
    <row r="59" spans="1:15" ht="16.5">
      <c r="A59" s="15"/>
      <c r="B59" s="16"/>
      <c r="C59" s="9"/>
      <c r="D59" s="9"/>
      <c r="E59" s="9"/>
      <c r="F59" s="9"/>
      <c r="G59" s="9"/>
      <c r="H59" s="9"/>
      <c r="I59" s="10"/>
      <c r="J59" s="9"/>
      <c r="K59" s="10"/>
      <c r="L59" s="9"/>
      <c r="M59" s="10"/>
      <c r="N59" s="9"/>
      <c r="O59" s="10"/>
    </row>
    <row r="60" spans="1:15" ht="16.5">
      <c r="A60" s="15">
        <v>21</v>
      </c>
      <c r="B60" s="16" t="s">
        <v>20</v>
      </c>
      <c r="C60" s="9"/>
      <c r="D60" s="9"/>
      <c r="E60" s="9"/>
      <c r="F60" s="9"/>
      <c r="G60" s="9"/>
      <c r="H60" s="9"/>
      <c r="I60" s="10"/>
      <c r="J60" s="9"/>
      <c r="K60" s="10"/>
      <c r="L60" s="9"/>
      <c r="M60" s="10"/>
      <c r="N60" s="9"/>
      <c r="O60" s="10"/>
    </row>
    <row r="61" spans="1:15" ht="16.5">
      <c r="A61" s="15"/>
      <c r="B61" s="16"/>
      <c r="C61" s="9"/>
      <c r="D61" s="9"/>
      <c r="E61" s="9"/>
      <c r="F61" s="9"/>
      <c r="G61" s="9"/>
      <c r="H61" s="9"/>
      <c r="I61" s="10"/>
      <c r="J61" s="9"/>
      <c r="K61" s="10"/>
      <c r="L61" s="9"/>
      <c r="M61" s="10"/>
      <c r="N61" s="9"/>
      <c r="O61" s="10"/>
    </row>
    <row r="62" spans="1:15" ht="16.5">
      <c r="A62" s="15"/>
      <c r="B62" s="16" t="s">
        <v>150</v>
      </c>
      <c r="C62" s="9"/>
      <c r="D62" s="9"/>
      <c r="E62" s="9"/>
      <c r="F62" s="9"/>
      <c r="G62" s="9"/>
      <c r="H62" s="9"/>
      <c r="I62" s="10"/>
      <c r="J62" s="9"/>
      <c r="K62" s="10"/>
      <c r="L62" s="9"/>
      <c r="M62" s="10"/>
      <c r="N62" s="9"/>
      <c r="O62" s="10"/>
    </row>
    <row r="63" spans="1:15" ht="16.5">
      <c r="A63" s="15"/>
      <c r="B63" s="128"/>
      <c r="C63" s="9"/>
      <c r="D63" s="9"/>
      <c r="E63" s="9"/>
      <c r="F63" s="9"/>
      <c r="G63" s="9"/>
      <c r="H63" s="9"/>
      <c r="I63" s="10"/>
      <c r="J63" s="9"/>
      <c r="K63" s="10"/>
      <c r="L63" s="9"/>
      <c r="M63" s="10"/>
      <c r="N63" s="9"/>
      <c r="O63" s="10"/>
    </row>
    <row r="64" spans="1:15" ht="15.75">
      <c r="A64" s="15"/>
      <c r="B64" s="16"/>
      <c r="C64" s="9"/>
      <c r="D64" s="9"/>
      <c r="E64" s="9"/>
      <c r="F64" s="9"/>
      <c r="G64" s="9"/>
      <c r="H64" s="9"/>
      <c r="I64" s="10"/>
      <c r="J64" s="9"/>
      <c r="K64" s="10"/>
      <c r="L64" s="9"/>
      <c r="M64" s="10"/>
      <c r="N64" s="9"/>
      <c r="O64" s="10"/>
    </row>
    <row r="65" spans="1:15" ht="15.75">
      <c r="A65" s="15"/>
      <c r="B65" s="16"/>
      <c r="C65" s="9"/>
      <c r="D65" s="9"/>
      <c r="E65" s="9"/>
      <c r="F65" s="9"/>
      <c r="G65" s="9"/>
      <c r="H65" s="9"/>
      <c r="I65" s="10"/>
      <c r="J65" s="9"/>
      <c r="K65" s="10"/>
      <c r="L65" s="9"/>
      <c r="M65" s="10"/>
      <c r="N65" s="9"/>
      <c r="O65" s="10"/>
    </row>
    <row r="66" spans="1:15" ht="15.75">
      <c r="A66" s="15"/>
      <c r="B66" s="16"/>
      <c r="C66" s="9"/>
      <c r="D66" s="9"/>
      <c r="E66" s="9"/>
      <c r="F66" s="9"/>
      <c r="G66" s="9"/>
      <c r="H66" s="9"/>
      <c r="I66" s="10"/>
      <c r="J66" s="9"/>
      <c r="K66" s="10"/>
      <c r="L66" s="9"/>
      <c r="M66" s="10"/>
      <c r="N66" s="9"/>
      <c r="O66" s="10"/>
    </row>
    <row r="67" spans="1:15" ht="75">
      <c r="A67" s="15"/>
      <c r="B67" s="16"/>
      <c r="C67" s="9"/>
      <c r="D67" s="9"/>
      <c r="E67" s="9"/>
      <c r="F67" s="9"/>
      <c r="G67" s="191" t="s">
        <v>156</v>
      </c>
      <c r="H67" s="61"/>
      <c r="I67" s="192" t="s">
        <v>157</v>
      </c>
      <c r="J67" s="9"/>
      <c r="K67" s="10"/>
      <c r="L67" s="9"/>
      <c r="M67" s="10"/>
      <c r="N67" s="9"/>
      <c r="O67" s="10"/>
    </row>
    <row r="68" spans="1:15" ht="16.5">
      <c r="A68" s="15"/>
      <c r="B68" s="16"/>
      <c r="C68" s="9"/>
      <c r="D68" s="9"/>
      <c r="E68" s="9"/>
      <c r="F68" s="9"/>
      <c r="G68" s="61" t="s">
        <v>1</v>
      </c>
      <c r="H68" s="61"/>
      <c r="I68" s="61" t="s">
        <v>1</v>
      </c>
      <c r="J68" s="9"/>
      <c r="K68" s="10"/>
      <c r="L68" s="9"/>
      <c r="M68" s="10"/>
      <c r="N68" s="9"/>
      <c r="O68" s="10"/>
    </row>
    <row r="69" spans="1:15" ht="16.5">
      <c r="A69" s="15"/>
      <c r="B69" s="16"/>
      <c r="C69" s="9"/>
      <c r="D69" s="9"/>
      <c r="E69" s="9"/>
      <c r="F69" s="9"/>
      <c r="G69" s="61"/>
      <c r="H69" s="61"/>
      <c r="I69" s="61"/>
      <c r="J69" s="9"/>
      <c r="K69" s="10"/>
      <c r="L69" s="9"/>
      <c r="M69" s="10"/>
      <c r="N69" s="9"/>
      <c r="O69" s="10"/>
    </row>
    <row r="70" spans="1:15" ht="16.5">
      <c r="A70" s="15"/>
      <c r="B70" s="9" t="s">
        <v>151</v>
      </c>
      <c r="C70" s="9"/>
      <c r="D70" s="9"/>
      <c r="E70" s="9"/>
      <c r="F70" s="9"/>
      <c r="G70" s="37">
        <v>1500000</v>
      </c>
      <c r="H70" s="37"/>
      <c r="I70" s="37">
        <v>1500000</v>
      </c>
      <c r="J70" s="9"/>
      <c r="K70" s="10"/>
      <c r="L70" s="9"/>
      <c r="M70" s="10"/>
      <c r="N70" s="9"/>
      <c r="O70" s="10"/>
    </row>
    <row r="71" spans="1:15" ht="16.5">
      <c r="A71" s="15"/>
      <c r="B71" s="9" t="s">
        <v>152</v>
      </c>
      <c r="C71" s="9"/>
      <c r="D71" s="9"/>
      <c r="E71" s="9"/>
      <c r="F71" s="9"/>
      <c r="G71" s="37">
        <v>7000000</v>
      </c>
      <c r="H71" s="37"/>
      <c r="I71" s="37">
        <f>528198+323544.64</f>
        <v>851742.64</v>
      </c>
      <c r="J71" s="9"/>
      <c r="K71" s="10"/>
      <c r="L71" s="9"/>
      <c r="M71" s="10"/>
      <c r="N71" s="9"/>
      <c r="O71" s="10"/>
    </row>
    <row r="72" spans="1:15" ht="16.5">
      <c r="A72" s="15"/>
      <c r="B72" s="9" t="s">
        <v>153</v>
      </c>
      <c r="C72" s="9"/>
      <c r="D72" s="9"/>
      <c r="E72" s="9"/>
      <c r="F72" s="9"/>
      <c r="G72" s="37"/>
      <c r="H72" s="37"/>
      <c r="I72" s="37"/>
      <c r="J72" s="9"/>
      <c r="K72" s="10"/>
      <c r="L72" s="9"/>
      <c r="M72" s="10"/>
      <c r="N72" s="9"/>
      <c r="O72" s="10"/>
    </row>
    <row r="73" spans="1:15" ht="16.5">
      <c r="A73" s="15"/>
      <c r="B73" s="9" t="s">
        <v>158</v>
      </c>
      <c r="C73" s="9"/>
      <c r="D73" s="9"/>
      <c r="E73" s="9"/>
      <c r="F73" s="9"/>
      <c r="G73" s="37">
        <v>1000000</v>
      </c>
      <c r="H73" s="37"/>
      <c r="I73" s="37">
        <f>94477+5750+7558+410+650+680+1800</f>
        <v>111325</v>
      </c>
      <c r="J73" s="9"/>
      <c r="K73" s="10"/>
      <c r="L73" s="9"/>
      <c r="M73" s="10"/>
      <c r="N73" s="9"/>
      <c r="O73" s="10"/>
    </row>
    <row r="74" spans="1:15" ht="16.5">
      <c r="A74" s="15"/>
      <c r="B74" s="9" t="s">
        <v>154</v>
      </c>
      <c r="C74" s="9"/>
      <c r="D74" s="9"/>
      <c r="E74" s="9"/>
      <c r="F74" s="9"/>
      <c r="G74" s="37">
        <v>3186000</v>
      </c>
      <c r="H74" s="37"/>
      <c r="I74" s="29">
        <v>3186000</v>
      </c>
      <c r="J74" s="9"/>
      <c r="K74" s="10"/>
      <c r="L74" s="9"/>
      <c r="M74" s="10"/>
      <c r="N74" s="9"/>
      <c r="O74" s="10"/>
    </row>
    <row r="75" spans="1:15" ht="16.5">
      <c r="A75" s="15"/>
      <c r="B75" s="9" t="s">
        <v>155</v>
      </c>
      <c r="C75" s="9"/>
      <c r="D75" s="9"/>
      <c r="E75" s="9"/>
      <c r="F75" s="9"/>
      <c r="G75" s="37">
        <v>1800000</v>
      </c>
      <c r="H75" s="37"/>
      <c r="I75" s="37">
        <f>139217+18862+1082691+485549+37500</f>
        <v>1763819</v>
      </c>
      <c r="J75" s="9"/>
      <c r="K75" s="10"/>
      <c r="L75" s="9"/>
      <c r="M75" s="10"/>
      <c r="N75" s="9"/>
      <c r="O75" s="10"/>
    </row>
    <row r="76" spans="1:15" ht="16.5">
      <c r="A76" s="15"/>
      <c r="B76" s="9"/>
      <c r="C76" s="9"/>
      <c r="D76" s="9"/>
      <c r="E76" s="9"/>
      <c r="F76" s="9"/>
      <c r="G76" s="37"/>
      <c r="H76" s="37"/>
      <c r="I76" s="37"/>
      <c r="J76" s="9"/>
      <c r="K76" s="10"/>
      <c r="L76" s="9"/>
      <c r="M76" s="10"/>
      <c r="N76" s="9"/>
      <c r="O76" s="10"/>
    </row>
    <row r="77" spans="1:15" ht="17.25" thickBot="1">
      <c r="A77" s="15"/>
      <c r="B77" s="9"/>
      <c r="C77" s="9"/>
      <c r="D77" s="9"/>
      <c r="E77" s="9"/>
      <c r="F77" s="9"/>
      <c r="G77" s="108">
        <f>SUM(G70:G76)</f>
        <v>14486000</v>
      </c>
      <c r="H77" s="37"/>
      <c r="I77" s="108">
        <f>SUM(I70:I76)</f>
        <v>7412886.640000001</v>
      </c>
      <c r="J77" s="9"/>
      <c r="K77" s="10"/>
      <c r="L77" s="9"/>
      <c r="M77" s="10"/>
      <c r="N77" s="9"/>
      <c r="O77" s="10"/>
    </row>
    <row r="78" spans="1:15" ht="16.5">
      <c r="A78" s="15"/>
      <c r="B78" s="9"/>
      <c r="C78" s="9"/>
      <c r="D78" s="9"/>
      <c r="E78" s="9"/>
      <c r="F78" s="9"/>
      <c r="G78" s="9"/>
      <c r="H78" s="9"/>
      <c r="I78" s="10"/>
      <c r="J78" s="9"/>
      <c r="K78" s="10"/>
      <c r="L78" s="9"/>
      <c r="M78" s="10"/>
      <c r="N78" s="9"/>
      <c r="O78" s="10"/>
    </row>
    <row r="79" spans="1:15" ht="16.5">
      <c r="A79" s="15"/>
      <c r="B79" s="9"/>
      <c r="C79" s="9"/>
      <c r="D79" s="9"/>
      <c r="E79" s="9"/>
      <c r="F79" s="9"/>
      <c r="G79" s="9"/>
      <c r="H79" s="9"/>
      <c r="I79" s="10"/>
      <c r="J79" s="9"/>
      <c r="K79" s="10"/>
      <c r="L79" s="9"/>
      <c r="M79" s="10"/>
      <c r="N79" s="9"/>
      <c r="O79" s="10"/>
    </row>
    <row r="80" spans="1:15" ht="15.75">
      <c r="A80" s="15">
        <v>22</v>
      </c>
      <c r="B80" s="16" t="s">
        <v>21</v>
      </c>
      <c r="C80" s="9"/>
      <c r="D80" s="9"/>
      <c r="E80" s="19"/>
      <c r="F80" s="14"/>
      <c r="G80" s="20"/>
      <c r="H80" s="20"/>
      <c r="I80" s="21"/>
      <c r="J80" s="9"/>
      <c r="K80" s="10"/>
      <c r="L80" s="9"/>
      <c r="M80" s="10"/>
      <c r="N80" s="9"/>
      <c r="O80" s="10"/>
    </row>
    <row r="81" spans="1:15" ht="15.75">
      <c r="A81" s="15"/>
      <c r="B81" s="16"/>
      <c r="C81" s="9"/>
      <c r="D81" s="9"/>
      <c r="E81" s="19"/>
      <c r="F81" s="14"/>
      <c r="G81" s="20"/>
      <c r="H81" s="20"/>
      <c r="I81" s="21"/>
      <c r="J81" s="9"/>
      <c r="K81" s="10"/>
      <c r="L81" s="9"/>
      <c r="M81" s="10"/>
      <c r="N81" s="9"/>
      <c r="O81" s="10"/>
    </row>
    <row r="82" spans="1:15" ht="16.5">
      <c r="A82" s="15"/>
      <c r="B82" s="9" t="s">
        <v>166</v>
      </c>
      <c r="C82" s="9"/>
      <c r="D82" s="9"/>
      <c r="E82" s="19"/>
      <c r="F82" s="14"/>
      <c r="G82" s="20"/>
      <c r="H82" s="20"/>
      <c r="I82" s="21"/>
      <c r="J82" s="9"/>
      <c r="K82" s="10"/>
      <c r="L82" s="9"/>
      <c r="M82" s="10"/>
      <c r="N82" s="9"/>
      <c r="O82" s="10"/>
    </row>
    <row r="83" spans="1:15" ht="16.5">
      <c r="A83" s="15"/>
      <c r="B83" s="30"/>
      <c r="C83" s="9"/>
      <c r="D83" s="9"/>
      <c r="E83" s="19"/>
      <c r="F83" s="14"/>
      <c r="G83" s="20"/>
      <c r="H83" s="20"/>
      <c r="I83" s="21"/>
      <c r="J83" s="9"/>
      <c r="K83" s="10"/>
      <c r="L83" s="9"/>
      <c r="M83" s="10"/>
      <c r="N83" s="9"/>
      <c r="O83" s="10"/>
    </row>
    <row r="84" spans="1:15" ht="16.5">
      <c r="A84" s="15"/>
      <c r="B84" s="9"/>
      <c r="C84" s="9"/>
      <c r="D84" s="9"/>
      <c r="E84" s="19"/>
      <c r="F84" s="14"/>
      <c r="G84" s="20"/>
      <c r="H84" s="20"/>
      <c r="I84" s="189" t="s">
        <v>1</v>
      </c>
      <c r="J84" s="9"/>
      <c r="K84" s="10"/>
      <c r="L84" s="9"/>
      <c r="M84" s="10"/>
      <c r="N84" s="9"/>
      <c r="O84" s="10"/>
    </row>
    <row r="85" spans="1:15" ht="16.5">
      <c r="A85" s="15"/>
      <c r="B85" s="9" t="s">
        <v>162</v>
      </c>
      <c r="C85" s="9"/>
      <c r="D85" s="9"/>
      <c r="E85" s="19"/>
      <c r="F85" s="14"/>
      <c r="G85" s="20"/>
      <c r="H85" s="20"/>
      <c r="I85" s="19">
        <v>372963</v>
      </c>
      <c r="J85" s="9"/>
      <c r="K85" s="10"/>
      <c r="L85" s="9"/>
      <c r="M85" s="10"/>
      <c r="N85" s="9"/>
      <c r="O85" s="10"/>
    </row>
    <row r="86" spans="1:15" ht="16.5">
      <c r="A86" s="15"/>
      <c r="B86" s="9" t="s">
        <v>163</v>
      </c>
      <c r="C86" s="9"/>
      <c r="D86" s="9"/>
      <c r="E86" s="19"/>
      <c r="F86" s="14"/>
      <c r="G86" s="20"/>
      <c r="H86" s="20"/>
      <c r="I86" s="19">
        <v>6380</v>
      </c>
      <c r="J86" s="9"/>
      <c r="K86" s="10"/>
      <c r="L86" s="9"/>
      <c r="M86" s="10"/>
      <c r="N86" s="9"/>
      <c r="O86" s="10"/>
    </row>
    <row r="87" spans="1:15" ht="17.25" thickBot="1">
      <c r="A87" s="15"/>
      <c r="B87" s="9"/>
      <c r="C87" s="9"/>
      <c r="D87" s="9"/>
      <c r="E87" s="19"/>
      <c r="F87" s="14"/>
      <c r="G87" s="20"/>
      <c r="H87" s="20"/>
      <c r="I87" s="25">
        <f>SUM(I85:I86)</f>
        <v>379343</v>
      </c>
      <c r="J87" s="9"/>
      <c r="K87" s="10"/>
      <c r="L87" s="9"/>
      <c r="M87" s="10"/>
      <c r="N87" s="9"/>
      <c r="O87" s="10"/>
    </row>
    <row r="88" spans="1:15" ht="17.25" thickTop="1">
      <c r="A88" s="15"/>
      <c r="B88" s="16"/>
      <c r="C88" s="9"/>
      <c r="D88" s="9"/>
      <c r="E88" s="9"/>
      <c r="F88" s="9"/>
      <c r="G88" s="9"/>
      <c r="H88" s="9"/>
      <c r="I88" s="10"/>
      <c r="J88" s="9"/>
      <c r="K88" s="10"/>
      <c r="L88" s="9"/>
      <c r="M88" s="10"/>
      <c r="N88" s="9"/>
      <c r="O88" s="10"/>
    </row>
    <row r="89" spans="1:15" ht="16.5">
      <c r="A89" s="15"/>
      <c r="B89" s="16"/>
      <c r="C89" s="9"/>
      <c r="D89" s="9"/>
      <c r="E89" s="9"/>
      <c r="F89" s="9"/>
      <c r="G89" s="9"/>
      <c r="H89" s="9"/>
      <c r="I89" s="10"/>
      <c r="J89" s="9"/>
      <c r="K89" s="10"/>
      <c r="L89" s="9"/>
      <c r="M89" s="10"/>
      <c r="N89" s="9"/>
      <c r="O89" s="10"/>
    </row>
    <row r="90" spans="1:15" ht="16.5">
      <c r="A90" s="15">
        <v>23</v>
      </c>
      <c r="B90" s="16" t="s">
        <v>22</v>
      </c>
      <c r="C90" s="9"/>
      <c r="D90" s="9"/>
      <c r="E90" s="9"/>
      <c r="F90" s="9"/>
      <c r="G90" s="9"/>
      <c r="H90" s="9"/>
      <c r="I90" s="10"/>
      <c r="J90" s="9"/>
      <c r="K90" s="10"/>
      <c r="L90" s="9"/>
      <c r="M90" s="10"/>
      <c r="N90" s="9"/>
      <c r="O90" s="10"/>
    </row>
    <row r="91" spans="1:15" ht="16.5">
      <c r="A91" s="15"/>
      <c r="B91" s="16"/>
      <c r="C91" s="9"/>
      <c r="D91" s="9"/>
      <c r="E91" s="9"/>
      <c r="F91" s="9"/>
      <c r="G91" s="9"/>
      <c r="H91" s="9"/>
      <c r="I91" s="10"/>
      <c r="J91" s="9"/>
      <c r="K91" s="10"/>
      <c r="L91" s="9"/>
      <c r="M91" s="10"/>
      <c r="N91" s="9"/>
      <c r="O91" s="10"/>
    </row>
    <row r="92" spans="1:15" ht="15.75">
      <c r="A92" s="15"/>
      <c r="B92" s="16"/>
      <c r="C92" s="9"/>
      <c r="D92" s="9"/>
      <c r="E92" s="9"/>
      <c r="F92" s="9"/>
      <c r="G92" s="9"/>
      <c r="H92" s="9"/>
      <c r="I92" s="10"/>
      <c r="J92" s="9"/>
      <c r="K92" s="10"/>
      <c r="L92" s="9"/>
      <c r="M92" s="10"/>
      <c r="N92" s="9"/>
      <c r="O92" s="10"/>
    </row>
    <row r="93" spans="1:15" ht="15.75">
      <c r="A93" s="15"/>
      <c r="B93" s="16"/>
      <c r="C93" s="9"/>
      <c r="D93" s="9"/>
      <c r="E93" s="9"/>
      <c r="F93" s="9"/>
      <c r="G93" s="9"/>
      <c r="H93" s="9"/>
      <c r="I93" s="10"/>
      <c r="J93" s="9"/>
      <c r="K93" s="10"/>
      <c r="L93" s="9"/>
      <c r="M93" s="10"/>
      <c r="N93" s="9"/>
      <c r="O93" s="10"/>
    </row>
    <row r="94" spans="1:15" ht="16.5">
      <c r="A94" s="15"/>
      <c r="B94" s="16"/>
      <c r="C94" s="9"/>
      <c r="D94" s="9"/>
      <c r="E94" s="9"/>
      <c r="F94" s="9"/>
      <c r="G94" s="9"/>
      <c r="H94" s="9"/>
      <c r="I94" s="10"/>
      <c r="J94" s="9"/>
      <c r="K94" s="10"/>
      <c r="L94" s="9"/>
      <c r="M94" s="10"/>
      <c r="N94" s="9"/>
      <c r="O94" s="10"/>
    </row>
    <row r="95" spans="1:15" ht="16.5">
      <c r="A95" s="15">
        <v>24</v>
      </c>
      <c r="B95" s="16" t="s">
        <v>17</v>
      </c>
      <c r="C95" s="9"/>
      <c r="D95" s="9"/>
      <c r="E95" s="9"/>
      <c r="F95" s="9"/>
      <c r="G95" s="9"/>
      <c r="H95" s="9"/>
      <c r="I95" s="10"/>
      <c r="J95" s="9"/>
      <c r="K95" s="10"/>
      <c r="L95" s="9"/>
      <c r="M95" s="10"/>
      <c r="N95" s="9"/>
      <c r="O95" s="10"/>
    </row>
    <row r="96" spans="1:15" ht="16.5">
      <c r="A96" s="15"/>
      <c r="B96" s="16"/>
      <c r="C96" s="9"/>
      <c r="D96" s="9"/>
      <c r="E96" s="9"/>
      <c r="F96" s="9"/>
      <c r="G96" s="9"/>
      <c r="H96" s="9"/>
      <c r="I96" s="10"/>
      <c r="J96" s="9"/>
      <c r="K96" s="10"/>
      <c r="L96" s="9"/>
      <c r="M96" s="10"/>
      <c r="N96" s="9"/>
      <c r="O96" s="10"/>
    </row>
    <row r="97" spans="1:15" ht="15.75">
      <c r="A97" s="15"/>
      <c r="B97" s="16"/>
      <c r="C97" s="9"/>
      <c r="D97" s="9"/>
      <c r="E97" s="9"/>
      <c r="F97" s="9"/>
      <c r="G97" s="9"/>
      <c r="H97" s="9"/>
      <c r="I97" s="10"/>
      <c r="J97" s="9"/>
      <c r="K97" s="10"/>
      <c r="L97" s="9"/>
      <c r="M97" s="10"/>
      <c r="N97" s="9"/>
      <c r="O97" s="10"/>
    </row>
    <row r="98" spans="1:15" ht="15.75">
      <c r="A98" s="15"/>
      <c r="B98" s="16"/>
      <c r="C98" s="9"/>
      <c r="D98" s="9"/>
      <c r="E98" s="9"/>
      <c r="F98" s="9"/>
      <c r="G98" s="9"/>
      <c r="H98" s="9"/>
      <c r="I98" s="10"/>
      <c r="J98" s="9"/>
      <c r="K98" s="10"/>
      <c r="L98" s="9"/>
      <c r="M98" s="10"/>
      <c r="N98" s="9"/>
      <c r="O98" s="10"/>
    </row>
    <row r="99" spans="1:15" ht="15.75">
      <c r="A99" s="15"/>
      <c r="B99" s="16"/>
      <c r="C99" s="9"/>
      <c r="D99" s="9"/>
      <c r="E99" s="9"/>
      <c r="F99" s="9"/>
      <c r="G99" s="9"/>
      <c r="H99" s="9"/>
      <c r="I99" s="10"/>
      <c r="J99" s="9"/>
      <c r="K99" s="10"/>
      <c r="L99" s="9"/>
      <c r="M99" s="10"/>
      <c r="N99" s="9"/>
      <c r="O99" s="10"/>
    </row>
    <row r="100" spans="1:15" ht="16.5">
      <c r="A100" s="15"/>
      <c r="B100" s="16"/>
      <c r="C100" s="9"/>
      <c r="D100" s="9"/>
      <c r="E100" s="9"/>
      <c r="F100" s="9"/>
      <c r="G100" s="9"/>
      <c r="H100" s="9"/>
      <c r="I100" s="10"/>
      <c r="J100" s="9"/>
      <c r="K100" s="10"/>
      <c r="L100" s="9"/>
      <c r="M100" s="10"/>
      <c r="N100" s="9"/>
      <c r="O100" s="10"/>
    </row>
    <row r="101" spans="1:15" ht="16.5">
      <c r="A101" s="15">
        <v>25</v>
      </c>
      <c r="B101" s="16" t="s">
        <v>161</v>
      </c>
      <c r="C101" s="9"/>
      <c r="D101" s="9"/>
      <c r="E101" s="9"/>
      <c r="F101" s="9"/>
      <c r="G101" s="9"/>
      <c r="H101" s="9"/>
      <c r="I101" s="10"/>
      <c r="J101" s="9"/>
      <c r="K101" s="10"/>
      <c r="L101" s="9"/>
      <c r="M101" s="10"/>
      <c r="N101" s="9"/>
      <c r="O101" s="10"/>
    </row>
    <row r="102" spans="1:15" ht="16.5">
      <c r="A102" s="15"/>
      <c r="B102" s="16"/>
      <c r="C102" s="9"/>
      <c r="D102" s="9"/>
      <c r="E102" s="9"/>
      <c r="F102" s="9"/>
      <c r="G102" s="9"/>
      <c r="H102" s="9"/>
      <c r="I102" s="10"/>
      <c r="J102" s="9"/>
      <c r="K102" s="10"/>
      <c r="L102" s="9"/>
      <c r="M102" s="10"/>
      <c r="N102" s="9"/>
      <c r="O102" s="10"/>
    </row>
    <row r="103" spans="1:15" ht="15.75">
      <c r="A103" s="15"/>
      <c r="B103" s="16"/>
      <c r="C103" s="9"/>
      <c r="D103" s="9"/>
      <c r="E103" s="9"/>
      <c r="F103" s="9"/>
      <c r="G103" s="9"/>
      <c r="H103" s="9"/>
      <c r="I103" s="10"/>
      <c r="J103" s="9"/>
      <c r="K103" s="10"/>
      <c r="L103" s="9"/>
      <c r="M103" s="10"/>
      <c r="N103" s="9"/>
      <c r="O103" s="10"/>
    </row>
    <row r="104" spans="1:15" ht="15.75">
      <c r="A104" s="15"/>
      <c r="B104" s="16"/>
      <c r="C104" s="9"/>
      <c r="D104" s="9"/>
      <c r="E104" s="9"/>
      <c r="F104" s="9"/>
      <c r="G104" s="9"/>
      <c r="H104" s="9"/>
      <c r="I104" s="10"/>
      <c r="J104" s="9"/>
      <c r="K104" s="10"/>
      <c r="L104" s="9"/>
      <c r="M104" s="10"/>
      <c r="N104" s="9"/>
      <c r="O104" s="10"/>
    </row>
    <row r="105" spans="1:15" ht="16.5">
      <c r="A105" s="15"/>
      <c r="B105" s="16"/>
      <c r="C105" s="9"/>
      <c r="D105" s="9"/>
      <c r="E105" s="9"/>
      <c r="F105" s="9"/>
      <c r="G105" s="9"/>
      <c r="H105" s="9"/>
      <c r="I105" s="10"/>
      <c r="J105" s="9"/>
      <c r="K105" s="10"/>
      <c r="L105" s="9"/>
      <c r="M105" s="10"/>
      <c r="N105" s="9"/>
      <c r="O105" s="10"/>
    </row>
    <row r="106" spans="1:15" ht="15.75">
      <c r="A106" s="23">
        <v>26</v>
      </c>
      <c r="B106" s="17" t="s">
        <v>25</v>
      </c>
      <c r="C106" s="14"/>
      <c r="D106" s="14"/>
      <c r="E106" s="14"/>
      <c r="F106" s="14"/>
      <c r="G106" s="14"/>
      <c r="H106" s="14"/>
      <c r="I106" s="21"/>
      <c r="J106" s="14"/>
      <c r="K106" s="10"/>
      <c r="L106" s="9"/>
      <c r="M106" s="10"/>
      <c r="N106" s="9"/>
      <c r="O106" s="10"/>
    </row>
    <row r="107" spans="1:15" ht="15.75">
      <c r="A107" s="23"/>
      <c r="B107" s="17"/>
      <c r="C107" s="14"/>
      <c r="D107" s="14"/>
      <c r="E107" s="14"/>
      <c r="F107" s="14"/>
      <c r="G107" s="14"/>
      <c r="H107" s="14"/>
      <c r="I107" s="21"/>
      <c r="J107" s="14"/>
      <c r="K107" s="10"/>
      <c r="L107" s="9"/>
      <c r="M107" s="10"/>
      <c r="N107" s="9"/>
      <c r="O107" s="10"/>
    </row>
    <row r="108" spans="1:15" ht="15.75">
      <c r="A108" s="24"/>
      <c r="B108" s="14"/>
      <c r="C108" s="14"/>
      <c r="D108" s="14"/>
      <c r="E108" s="14"/>
      <c r="F108" s="14"/>
      <c r="G108" s="14"/>
      <c r="H108" s="14"/>
      <c r="I108" s="21"/>
      <c r="J108" s="14"/>
      <c r="K108" s="10"/>
      <c r="L108" s="9"/>
      <c r="M108" s="10"/>
      <c r="N108" s="9"/>
      <c r="O108" s="10"/>
    </row>
    <row r="109" spans="1:15" ht="15.75">
      <c r="A109" s="15"/>
      <c r="B109" s="26"/>
      <c r="C109" s="9"/>
      <c r="D109" s="9"/>
      <c r="E109" s="9"/>
      <c r="F109" s="9"/>
      <c r="G109" s="9"/>
      <c r="H109" s="9"/>
      <c r="I109" s="10"/>
      <c r="J109" s="9"/>
      <c r="K109" s="10"/>
      <c r="L109" s="9"/>
      <c r="M109" s="10"/>
      <c r="N109" s="9"/>
      <c r="O109" s="10"/>
    </row>
    <row r="110" spans="1:15" ht="15.75">
      <c r="A110" s="15"/>
      <c r="B110" s="26"/>
      <c r="C110" s="9"/>
      <c r="D110" s="9"/>
      <c r="E110" s="9"/>
      <c r="F110" s="9"/>
      <c r="G110" s="9"/>
      <c r="H110" s="9"/>
      <c r="I110" s="10"/>
      <c r="J110" s="9"/>
      <c r="K110" s="10"/>
      <c r="L110" s="9"/>
      <c r="M110" s="10"/>
      <c r="N110" s="9"/>
      <c r="O110" s="10"/>
    </row>
    <row r="111" spans="1:15" ht="15.75">
      <c r="A111" s="15"/>
      <c r="B111" s="26"/>
      <c r="C111" s="9"/>
      <c r="D111" s="9"/>
      <c r="E111" s="9"/>
      <c r="F111" s="9"/>
      <c r="G111" s="9"/>
      <c r="H111" s="9"/>
      <c r="I111" s="10"/>
      <c r="J111" s="9"/>
      <c r="K111" s="10"/>
      <c r="L111" s="9"/>
      <c r="M111" s="10"/>
      <c r="N111" s="9"/>
      <c r="O111" s="10"/>
    </row>
    <row r="112" spans="1:15" ht="15.75">
      <c r="A112" s="24"/>
      <c r="B112" s="14"/>
      <c r="C112" s="14"/>
      <c r="D112" s="14"/>
      <c r="E112" s="14"/>
      <c r="F112" s="14"/>
      <c r="G112" s="14"/>
      <c r="H112" s="14"/>
      <c r="I112" s="21"/>
      <c r="J112" s="14"/>
      <c r="K112" s="10"/>
      <c r="L112" s="9"/>
      <c r="M112" s="10"/>
      <c r="N112" s="9"/>
      <c r="O112" s="10"/>
    </row>
    <row r="113" spans="1:15" ht="15.75">
      <c r="A113" s="24"/>
      <c r="B113" s="14"/>
      <c r="C113" s="14"/>
      <c r="D113" s="14"/>
      <c r="E113" s="14"/>
      <c r="F113" s="14"/>
      <c r="G113" s="14"/>
      <c r="H113" s="14"/>
      <c r="I113" s="21"/>
      <c r="J113" s="14"/>
      <c r="K113" s="10"/>
      <c r="L113" s="9"/>
      <c r="M113" s="10"/>
      <c r="N113" s="9"/>
      <c r="O113" s="10"/>
    </row>
    <row r="114" spans="1:15" ht="15.75">
      <c r="A114" s="15"/>
      <c r="B114" s="9"/>
      <c r="C114" s="9"/>
      <c r="D114" s="9"/>
      <c r="E114" s="9"/>
      <c r="F114" s="9"/>
      <c r="G114" s="9"/>
      <c r="H114" s="9"/>
      <c r="I114" s="9"/>
      <c r="J114" s="9"/>
      <c r="K114" s="10"/>
      <c r="L114" s="9"/>
      <c r="M114" s="10"/>
      <c r="N114" s="9"/>
      <c r="O114" s="10"/>
    </row>
    <row r="115" spans="1:15" ht="15.75">
      <c r="A115" s="15"/>
      <c r="B115" s="9"/>
      <c r="C115" s="9"/>
      <c r="D115" s="9"/>
      <c r="E115" s="9"/>
      <c r="F115" s="9"/>
      <c r="G115" s="9"/>
      <c r="H115" s="9"/>
      <c r="I115" s="9"/>
      <c r="J115" s="9"/>
      <c r="K115" s="10"/>
      <c r="L115" s="9"/>
      <c r="M115" s="10"/>
      <c r="N115" s="9"/>
      <c r="O115" s="10"/>
    </row>
    <row r="116" spans="1:15" ht="16.5">
      <c r="A116" s="11"/>
      <c r="L116" s="9"/>
      <c r="M116" s="10"/>
      <c r="N116" s="9"/>
      <c r="O116" s="10"/>
    </row>
    <row r="117" spans="1:15" ht="16.5">
      <c r="A117" s="24">
        <v>27</v>
      </c>
      <c r="B117" s="17" t="s">
        <v>180</v>
      </c>
      <c r="C117" s="14"/>
      <c r="D117" s="14"/>
      <c r="E117" s="14"/>
      <c r="F117" s="14"/>
      <c r="G117" s="14"/>
      <c r="H117" s="14"/>
      <c r="I117" s="21"/>
      <c r="J117" s="14"/>
      <c r="K117" s="21"/>
      <c r="L117" s="14"/>
      <c r="M117" s="21"/>
      <c r="N117" s="14"/>
      <c r="O117" s="21"/>
    </row>
    <row r="118" spans="1:15" ht="16.5">
      <c r="A118" s="24"/>
      <c r="B118" s="17"/>
      <c r="C118" s="14"/>
      <c r="D118" s="14"/>
      <c r="E118" s="14"/>
      <c r="F118" s="14"/>
      <c r="G118" s="14"/>
      <c r="H118" s="14"/>
      <c r="I118" s="21"/>
      <c r="J118" s="14"/>
      <c r="K118" s="21"/>
      <c r="L118" s="14"/>
      <c r="M118" s="21"/>
      <c r="N118" s="14"/>
      <c r="O118" s="21"/>
    </row>
    <row r="119" spans="1:15" ht="15.75">
      <c r="A119" s="16"/>
      <c r="B119" s="9"/>
      <c r="C119" s="9"/>
      <c r="D119" s="9"/>
      <c r="E119" s="9"/>
      <c r="F119" s="9"/>
      <c r="G119" s="9"/>
      <c r="H119" s="9"/>
      <c r="I119" s="9"/>
      <c r="J119" s="9"/>
      <c r="K119" s="21"/>
      <c r="L119" s="14"/>
      <c r="M119" s="49"/>
      <c r="N119" s="14"/>
      <c r="O119" s="49"/>
    </row>
    <row r="120" spans="1:15" ht="15.75">
      <c r="A120" s="16"/>
      <c r="B120" s="9"/>
      <c r="C120" s="9"/>
      <c r="D120" s="9"/>
      <c r="E120" s="9"/>
      <c r="F120" s="9"/>
      <c r="G120" s="9"/>
      <c r="H120" s="9"/>
      <c r="I120" s="9"/>
      <c r="J120" s="9"/>
      <c r="K120" s="21"/>
      <c r="L120" s="14"/>
      <c r="M120" s="21"/>
      <c r="N120" s="14"/>
      <c r="O120" s="21"/>
    </row>
    <row r="121" spans="1:15" ht="15.75">
      <c r="A121" s="16"/>
      <c r="B121" s="9"/>
      <c r="C121" s="9"/>
      <c r="D121" s="9"/>
      <c r="E121" s="9"/>
      <c r="F121" s="9"/>
      <c r="G121" s="9"/>
      <c r="H121" s="9"/>
      <c r="I121" s="9"/>
      <c r="J121" s="9"/>
      <c r="K121" s="21"/>
      <c r="L121" s="14"/>
      <c r="M121" s="21"/>
      <c r="N121" s="14"/>
      <c r="O121" s="21"/>
    </row>
    <row r="122" spans="1:14" ht="16.5">
      <c r="A122" s="15"/>
      <c r="B122" s="9"/>
      <c r="C122" s="9"/>
      <c r="D122" s="9"/>
      <c r="E122" s="9"/>
      <c r="F122" s="9"/>
      <c r="G122" s="9"/>
      <c r="H122" s="9"/>
      <c r="I122" s="9"/>
      <c r="J122" s="9"/>
      <c r="K122" s="9"/>
      <c r="L122" s="9"/>
      <c r="M122" s="9"/>
      <c r="N122" s="9"/>
    </row>
    <row r="123" spans="1:14" ht="16.5">
      <c r="A123" s="15"/>
      <c r="B123" s="9"/>
      <c r="C123" s="9"/>
      <c r="D123" s="9"/>
      <c r="E123" s="9"/>
      <c r="F123" s="9"/>
      <c r="G123" s="9"/>
      <c r="H123" s="9"/>
      <c r="I123" s="9"/>
      <c r="J123" s="9"/>
      <c r="K123" s="9"/>
      <c r="L123" s="9"/>
      <c r="M123" s="9"/>
      <c r="N123" s="9"/>
    </row>
    <row r="124" spans="1:14" ht="16.5">
      <c r="A124" s="15"/>
      <c r="B124" s="9"/>
      <c r="C124" s="9"/>
      <c r="D124" s="9"/>
      <c r="E124" s="9"/>
      <c r="F124" s="9"/>
      <c r="G124" s="9"/>
      <c r="H124" s="9"/>
      <c r="I124" s="9"/>
      <c r="J124" s="9"/>
      <c r="K124" s="9"/>
      <c r="L124" s="9"/>
      <c r="M124" s="9"/>
      <c r="N124" s="9"/>
    </row>
    <row r="125" spans="1:14" ht="16.5">
      <c r="A125" s="15"/>
      <c r="B125" s="9"/>
      <c r="C125" s="9"/>
      <c r="D125" s="9"/>
      <c r="E125" s="9"/>
      <c r="F125" s="9"/>
      <c r="G125" s="9"/>
      <c r="H125" s="9"/>
      <c r="I125" s="9"/>
      <c r="J125" s="9"/>
      <c r="K125" s="9"/>
      <c r="L125" s="9"/>
      <c r="M125" s="9"/>
      <c r="N125" s="9"/>
    </row>
    <row r="126" spans="1:14" ht="16.5">
      <c r="A126" s="15"/>
      <c r="B126" s="9"/>
      <c r="C126" s="9"/>
      <c r="D126" s="9"/>
      <c r="E126" s="9"/>
      <c r="F126" s="9"/>
      <c r="G126" s="9"/>
      <c r="H126" s="9"/>
      <c r="I126" s="9"/>
      <c r="J126" s="9"/>
      <c r="K126" s="9"/>
      <c r="L126" s="9"/>
      <c r="M126" s="9"/>
      <c r="N126" s="9"/>
    </row>
    <row r="127" spans="1:14" ht="16.5">
      <c r="A127" s="15"/>
      <c r="B127" s="9"/>
      <c r="C127" s="9"/>
      <c r="D127" s="9"/>
      <c r="E127" s="9"/>
      <c r="F127" s="9"/>
      <c r="G127" s="9"/>
      <c r="H127" s="9"/>
      <c r="I127" s="9"/>
      <c r="J127" s="9"/>
      <c r="K127" s="9"/>
      <c r="L127" s="9"/>
      <c r="M127" s="9"/>
      <c r="N127" s="9"/>
    </row>
    <row r="128" spans="1:14" ht="16.5">
      <c r="A128" s="15"/>
      <c r="B128" s="9"/>
      <c r="C128" s="9"/>
      <c r="D128" s="9"/>
      <c r="E128" s="9"/>
      <c r="F128" s="9"/>
      <c r="G128" s="9"/>
      <c r="H128" s="9"/>
      <c r="I128" s="9"/>
      <c r="J128" s="9"/>
      <c r="K128" s="9"/>
      <c r="L128" s="9"/>
      <c r="M128" s="9"/>
      <c r="N128" s="9"/>
    </row>
    <row r="129" spans="1:14" ht="16.5">
      <c r="A129" s="15"/>
      <c r="B129" s="9"/>
      <c r="C129" s="9"/>
      <c r="D129" s="9"/>
      <c r="E129" s="9"/>
      <c r="F129" s="9"/>
      <c r="G129" s="9"/>
      <c r="H129" s="9"/>
      <c r="I129" s="9"/>
      <c r="J129" s="9"/>
      <c r="K129" s="9"/>
      <c r="L129" s="9"/>
      <c r="M129" s="9"/>
      <c r="N129" s="9"/>
    </row>
    <row r="130" spans="1:14" ht="16.5">
      <c r="A130" s="15"/>
      <c r="B130" s="9"/>
      <c r="C130" s="9"/>
      <c r="D130" s="9"/>
      <c r="E130" s="9"/>
      <c r="F130" s="9"/>
      <c r="G130" s="9"/>
      <c r="H130" s="9"/>
      <c r="I130" s="9"/>
      <c r="J130" s="9"/>
      <c r="K130" s="9"/>
      <c r="L130" s="9"/>
      <c r="M130" s="9"/>
      <c r="N130" s="9"/>
    </row>
    <row r="131" spans="1:14" ht="16.5">
      <c r="A131" s="15"/>
      <c r="B131" s="9"/>
      <c r="C131" s="9"/>
      <c r="D131" s="9"/>
      <c r="E131" s="9"/>
      <c r="F131" s="9"/>
      <c r="G131" s="9"/>
      <c r="H131" s="9"/>
      <c r="I131" s="9"/>
      <c r="J131" s="9"/>
      <c r="K131" s="9"/>
      <c r="L131" s="9"/>
      <c r="M131" s="9"/>
      <c r="N131" s="9"/>
    </row>
    <row r="132" spans="1:14" ht="16.5">
      <c r="A132" s="15"/>
      <c r="B132" s="9"/>
      <c r="C132" s="9"/>
      <c r="D132" s="9"/>
      <c r="E132" s="9"/>
      <c r="F132" s="9"/>
      <c r="G132" s="9"/>
      <c r="H132" s="9"/>
      <c r="I132" s="9"/>
      <c r="J132" s="9"/>
      <c r="K132" s="9"/>
      <c r="L132" s="9"/>
      <c r="M132" s="9"/>
      <c r="N132" s="9"/>
    </row>
    <row r="133" spans="1:14" ht="16.5">
      <c r="A133" s="15"/>
      <c r="B133" s="9"/>
      <c r="C133" s="9"/>
      <c r="D133" s="9"/>
      <c r="E133" s="9"/>
      <c r="F133" s="9"/>
      <c r="G133" s="9"/>
      <c r="H133" s="9"/>
      <c r="I133" s="9"/>
      <c r="J133" s="9"/>
      <c r="K133" s="9"/>
      <c r="L133" s="9"/>
      <c r="M133" s="9"/>
      <c r="N133" s="9"/>
    </row>
  </sheetData>
  <printOptions horizontalCentered="1"/>
  <pageMargins left="0.38" right="0.36" top="0.4" bottom="0.5" header="0.24" footer="0.59"/>
  <pageSetup horizontalDpi="300" verticalDpi="300" orientation="portrait" paperSize="9" scale="75" r:id="rId2"/>
  <rowBreaks count="2" manualBreakCount="2">
    <brk id="54" max="10" man="1"/>
    <brk id="10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dc:creator>
  <cp:keywords/>
  <dc:description/>
  <cp:lastModifiedBy>IFCA</cp:lastModifiedBy>
  <cp:lastPrinted>2003-11-04T09:35:30Z</cp:lastPrinted>
  <dcterms:created xsi:type="dcterms:W3CDTF">2003-07-10T05:23:03Z</dcterms:created>
  <dcterms:modified xsi:type="dcterms:W3CDTF">2003-11-04T09:49:39Z</dcterms:modified>
  <cp:category/>
  <cp:version/>
  <cp:contentType/>
  <cp:contentStatus/>
</cp:coreProperties>
</file>